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fnEdsQotgx4OTV5qxcnI+qeplbrT7fyTfG/aXmV8i201J3Oef5dfFE2Ifn9Az/vDcev/K9WKyJGZNZW1b1N5FA==" workbookSaltValue="VaqFTdI34QQTD/VYYvZOog==" workbookSpinCount="100000" lockStructure="1"/>
  <bookViews>
    <workbookView xWindow="0" yWindow="15" windowWidth="15360" windowHeight="762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W8" i="4"/>
  <c r="P8" i="4"/>
  <c r="I8" i="4"/>
  <c r="B6" i="4"/>
</calcChain>
</file>

<file path=xl/sharedStrings.xml><?xml version="1.0" encoding="utf-8"?>
<sst xmlns="http://schemas.openxmlformats.org/spreadsheetml/2006/main" count="236" uniqueCount="116">
  <si>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</si>
  <si>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</si>
  <si>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</si>
  <si>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</si>
  <si>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</si>
  <si>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</si>
  <si>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</si>
  <si>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</si>
  <si>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</si>
  <si>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</si>
  <si>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</si>
  <si>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</si>
  <si>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</si>
  <si>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</si>
  <si>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</si>
  <si>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</si>
  <si>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</si>
  <si>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</si>
  <si>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</si>
  <si>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</si>
  <si>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</si>
  <si>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</si>
  <si>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</si>
  <si>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</si>
  <si>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</si>
  <si>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</si>
  <si>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</si>
  <si>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</si>
  <si>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</si>
  <si>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</si>
  <si>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</si>
  <si>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</si>
  <si>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</si>
  <si>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</si>
  <si>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</si>
  <si>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</si>
  <si>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</si>
  <si>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</si>
  <si>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</si>
  <si>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</si>
  <si>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</si>
  <si>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</si>
  <si>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</si>
  <si>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</si>
  <si>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</si>
  <si>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</si>
  <si>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</si>
  <si>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</si>
  <si>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</si>
  <si>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</si>
  <si>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</si>
  <si>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</si>
  <si>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</si>
  <si>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</si>
  <si>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</si>
  <si>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</si>
  <si>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</si>
  <si>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</si>
  <si>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</si>
  <si>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</si>
  <si>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</si>
  <si>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</si>
  <si>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</si>
  <si>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</si>
  <si>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</si>
  <si>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</si>
  <si>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</si>
  <si>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</si>
  <si>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</si>
  <si>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</si>
  <si>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</si>
  <si>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</si>
  <si>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</si>
  <si>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</si>
  <si>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</si>
  <si>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</si>
  <si>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</si>
  <si>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</si>
  <si>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</si>
  <si>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</si>
  <si>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</si>
  <si>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</si>
  <si>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</si>
  <si>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</si>
  <si>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</si>
  <si>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</si>
  <si>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</si>
  <si>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</si>
  <si>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</si>
  <si>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</si>
  <si>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</si>
  <si>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</si>
  <si>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</si>
  <si>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</si>
  <si>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</si>
  <si>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天童市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</si>
  <si>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</si>
  <si>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</si>
  <si>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</si>
  <si>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</si>
  <si>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</si>
  <si>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</si>
  <si>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</si>
  <si>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</si>
  <si>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</si>
  <si>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</si>
  <si>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</si>
  <si>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</si>
  <si>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</si>
  <si>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</si>
  <si>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</si>
  <si>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</si>
  <si>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</si>
  <si>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本市では費用をどの程度収益で賄えているかを表す経常収支比率（①）及び経費回収率（⑤）においては、近年では100%を超えた安定した経営を行っている。
　汚水処理原価（⑥）についても民間委託の推進等の取り組みにより抑制に取り組んでおり、また、水洗化率の向上による料金収入の増加と利率の高い起債の償還ピークを過ぎたことにより使用料で汚水処理経費を賄える状況となってきている。今後も引き続き費用削減の取り組みが必要である。
　短期的な債務に対する支払能力を表す流動比率（③）において、H26より極端に低い数値であるが、これは会計制度の改正により、建設改良等に充てられた企業債の一部が流動負債に含まれることとなったためであり、その償還の原資は使用料収入や一般会計負担金で得ることを予定している。
　使用料収入に対する企業債残高の割合を表す企業債残高対事業規模比率（④）においては、類似団体と比較して下回る水準まで低下してきた。今後も引き続き償還の財源確保に注力すべきである。
　以上の状況から、経営改善のためには類似団体に比べても低い水洗化率（⑧）を向上させ、料金収入を増加させる必要がある。引き続き水洗化率100％を目標として今後も普及促進に取り組み、また使用料の定期的な見直しも考える必要がある。</t>
    <rPh sb="120" eb="123">
      <t>スイセンカ</t>
    </rPh>
    <rPh sb="123" eb="124">
      <t>リツ</t>
    </rPh>
    <rPh sb="125" eb="127">
      <t>コウジョウ</t>
    </rPh>
    <rPh sb="130" eb="132">
      <t>リョウキン</t>
    </rPh>
    <rPh sb="132" eb="134">
      <t>シュウニュウ</t>
    </rPh>
    <rPh sb="135" eb="137">
      <t>ゾウカ</t>
    </rPh>
    <rPh sb="152" eb="153">
      <t>ス</t>
    </rPh>
    <rPh sb="164" eb="166">
      <t>オスイ</t>
    </rPh>
    <rPh sb="166" eb="168">
      <t>ショリ</t>
    </rPh>
    <rPh sb="168" eb="170">
      <t>ケイヒ</t>
    </rPh>
    <rPh sb="171" eb="172">
      <t>マカナ</t>
    </rPh>
    <rPh sb="174" eb="176">
      <t>ジョウキョウ</t>
    </rPh>
    <rPh sb="202" eb="204">
      <t>ヒツヨウ</t>
    </rPh>
    <rPh sb="395" eb="397">
      <t>シタマワ</t>
    </rPh>
    <rPh sb="398" eb="400">
      <t>スイジュン</t>
    </rPh>
    <rPh sb="402" eb="404">
      <t>テイカ</t>
    </rPh>
    <rPh sb="412" eb="413">
      <t>ヒ</t>
    </rPh>
    <rPh sb="414" eb="415">
      <t>ツヅ</t>
    </rPh>
    <rPh sb="424" eb="426">
      <t>チュウリョク</t>
    </rPh>
    <rPh sb="435" eb="437">
      <t>イジョウ</t>
    </rPh>
    <rPh sb="438" eb="440">
      <t>ジョウキョウ</t>
    </rPh>
    <rPh sb="492" eb="493">
      <t>ヒ</t>
    </rPh>
    <rPh sb="494" eb="495">
      <t>ツヅ</t>
    </rPh>
    <phoneticPr fontId="4"/>
  </si>
  <si>
    <t>　本市ではH24から地方公営企業法を適用したため、有形固定資産減価償却率（①）のみから老朽化の度合いを分析することは難しい。また、特定環境保全公共下水道事業はH4年より事業開始であり法定耐用年数を経過した資産がないため、管渠老朽化率（②）は算定されない。
　更新した管渠延長の割合を表す管渠改善率（③）で示す通り、現在は劣化の著しい管渠が発覚した場合のみ対応を行っている。</t>
    <rPh sb="154" eb="155">
      <t>トオ</t>
    </rPh>
    <rPh sb="169" eb="171">
      <t>ハッカク</t>
    </rPh>
    <rPh sb="173" eb="175">
      <t>バアイ</t>
    </rPh>
    <rPh sb="177" eb="179">
      <t>タイオウ</t>
    </rPh>
    <rPh sb="180" eb="181">
      <t>オコナ</t>
    </rPh>
    <phoneticPr fontId="4"/>
  </si>
  <si>
    <t>　本市特定環境保全公共下水道事業ではH4に供用開始したため、管渠の法定耐用年数である50年を経過した資産は現在のところ存在しない。また新規布設もほぼ完了しているため直近では大規模な投資は発生しない見込みであり、老朽化の度合いに注視しつつ維持管理を行う。
　しかし安定した財源を確保し持続可能な下水道事業を経営するためにも、水洗化率の向上等による収入の増加が必要である。</t>
    <rPh sb="67" eb="69">
      <t>シンキ</t>
    </rPh>
    <rPh sb="69" eb="71">
      <t>フセツ</t>
    </rPh>
    <rPh sb="74" eb="76">
      <t>カンリョウ</t>
    </rPh>
    <rPh sb="82" eb="84">
      <t>チョッキン</t>
    </rPh>
    <rPh sb="86" eb="89">
      <t>ダイキボ</t>
    </rPh>
    <rPh sb="90" eb="92">
      <t>トウシ</t>
    </rPh>
    <rPh sb="93" eb="95">
      <t>ハッセイ</t>
    </rPh>
    <rPh sb="98" eb="100">
      <t>ミコ</t>
    </rPh>
    <rPh sb="131" eb="133">
      <t>アンテイ</t>
    </rPh>
    <rPh sb="135" eb="137">
      <t>ザイゲン</t>
    </rPh>
    <rPh sb="138" eb="140">
      <t>カクホ</t>
    </rPh>
    <rPh sb="152" eb="154">
      <t>ケイエイ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</si>
</sst>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formatCode="#,##0.00;&quot;△&quot;#,##0.00;&quot;-&quot;">
                  <c:v>0.1</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32D-4F75-9BC9-974643A45CF2}"/>
            </c:ext>
          </c:extLst>
        </c:ser>
        <c:dLbls>
          <c:showLegendKey val="0"/>
          <c:showVal val="0"/>
          <c:showCatName val="0"/>
          <c:showSerName val="0"/>
          <c:showPercent val="0"/>
          <c:showBubbleSize val="0"/>
        </c:dLbls>
        <c:gapWidth val="150"/>
        <c:axId val="280896256"/>
        <c:axId val="280898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xmlns:c16r2="http://schemas.microsoft.com/office/drawing/2015/06/chart">
            <c:ext xmlns:c16="http://schemas.microsoft.com/office/drawing/2014/chart" uri="{C3380CC4-5D6E-409C-BE32-E72D297353CC}">
              <c16:uniqueId val="{00000001-C32D-4F75-9BC9-974643A45CF2}"/>
            </c:ext>
          </c:extLst>
        </c:ser>
        <c:dLbls>
          <c:showLegendKey val="0"/>
          <c:showVal val="0"/>
          <c:showCatName val="0"/>
          <c:showSerName val="0"/>
          <c:showPercent val="0"/>
          <c:showBubbleSize val="0"/>
        </c:dLbls>
        <c:marker val="1"/>
        <c:smooth val="0"/>
        <c:axId val="280896256"/>
        <c:axId val="280898176"/>
      </c:lineChart>
      <c:dateAx>
        <c:axId val="280896256"/>
        <c:scaling>
          <c:orientation val="minMax"/>
        </c:scaling>
        <c:delete val="1"/>
        <c:axPos val="b"/>
        <c:numFmt formatCode="&quot;H&quot;yy" sourceLinked="1"/>
        <c:majorTickMark val="none"/>
        <c:minorTickMark val="none"/>
        <c:tickLblPos val="none"/>
        <c:crossAx val="280898176"/>
        <c:crosses val="autoZero"/>
        <c:auto val="1"/>
        <c:lblOffset val="100"/>
        <c:baseTimeUnit val="years"/>
      </c:dateAx>
      <c:valAx>
        <c:axId val="280898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0896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B3E-4C92-B9C8-01B5D86F5A34}"/>
            </c:ext>
          </c:extLst>
        </c:ser>
        <c:dLbls>
          <c:showLegendKey val="0"/>
          <c:showVal val="0"/>
          <c:showCatName val="0"/>
          <c:showSerName val="0"/>
          <c:showPercent val="0"/>
          <c:showBubbleSize val="0"/>
        </c:dLbls>
        <c:gapWidth val="150"/>
        <c:axId val="247982336"/>
        <c:axId val="248013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xmlns:c16r2="http://schemas.microsoft.com/office/drawing/2015/06/chart">
            <c:ext xmlns:c16="http://schemas.microsoft.com/office/drawing/2014/chart" uri="{C3380CC4-5D6E-409C-BE32-E72D297353CC}">
              <c16:uniqueId val="{00000001-BB3E-4C92-B9C8-01B5D86F5A34}"/>
            </c:ext>
          </c:extLst>
        </c:ser>
        <c:dLbls>
          <c:showLegendKey val="0"/>
          <c:showVal val="0"/>
          <c:showCatName val="0"/>
          <c:showSerName val="0"/>
          <c:showPercent val="0"/>
          <c:showBubbleSize val="0"/>
        </c:dLbls>
        <c:marker val="1"/>
        <c:smooth val="0"/>
        <c:axId val="247982336"/>
        <c:axId val="248013184"/>
      </c:lineChart>
      <c:dateAx>
        <c:axId val="247982336"/>
        <c:scaling>
          <c:orientation val="minMax"/>
        </c:scaling>
        <c:delete val="1"/>
        <c:axPos val="b"/>
        <c:numFmt formatCode="&quot;H&quot;yy" sourceLinked="1"/>
        <c:majorTickMark val="none"/>
        <c:minorTickMark val="none"/>
        <c:tickLblPos val="none"/>
        <c:crossAx val="248013184"/>
        <c:crosses val="autoZero"/>
        <c:auto val="1"/>
        <c:lblOffset val="100"/>
        <c:baseTimeUnit val="years"/>
      </c:dateAx>
      <c:valAx>
        <c:axId val="248013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7982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76.42</c:v>
                </c:pt>
                <c:pt idx="1">
                  <c:v>77.77</c:v>
                </c:pt>
                <c:pt idx="2">
                  <c:v>78.92</c:v>
                </c:pt>
                <c:pt idx="3">
                  <c:v>79.72</c:v>
                </c:pt>
                <c:pt idx="4">
                  <c:v>82.27</c:v>
                </c:pt>
              </c:numCache>
            </c:numRef>
          </c:val>
          <c:extLst xmlns:c16r2="http://schemas.microsoft.com/office/drawing/2015/06/chart">
            <c:ext xmlns:c16="http://schemas.microsoft.com/office/drawing/2014/chart" uri="{C3380CC4-5D6E-409C-BE32-E72D297353CC}">
              <c16:uniqueId val="{00000000-C26A-4938-84BC-63A7BF358FEA}"/>
            </c:ext>
          </c:extLst>
        </c:ser>
        <c:dLbls>
          <c:showLegendKey val="0"/>
          <c:showVal val="0"/>
          <c:showCatName val="0"/>
          <c:showSerName val="0"/>
          <c:showPercent val="0"/>
          <c:showBubbleSize val="0"/>
        </c:dLbls>
        <c:gapWidth val="150"/>
        <c:axId val="248052352"/>
        <c:axId val="249897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xmlns:c16r2="http://schemas.microsoft.com/office/drawing/2015/06/chart">
            <c:ext xmlns:c16="http://schemas.microsoft.com/office/drawing/2014/chart" uri="{C3380CC4-5D6E-409C-BE32-E72D297353CC}">
              <c16:uniqueId val="{00000001-C26A-4938-84BC-63A7BF358FEA}"/>
            </c:ext>
          </c:extLst>
        </c:ser>
        <c:dLbls>
          <c:showLegendKey val="0"/>
          <c:showVal val="0"/>
          <c:showCatName val="0"/>
          <c:showSerName val="0"/>
          <c:showPercent val="0"/>
          <c:showBubbleSize val="0"/>
        </c:dLbls>
        <c:marker val="1"/>
        <c:smooth val="0"/>
        <c:axId val="248052352"/>
        <c:axId val="249897728"/>
      </c:lineChart>
      <c:dateAx>
        <c:axId val="248052352"/>
        <c:scaling>
          <c:orientation val="minMax"/>
        </c:scaling>
        <c:delete val="1"/>
        <c:axPos val="b"/>
        <c:numFmt formatCode="&quot;H&quot;yy" sourceLinked="1"/>
        <c:majorTickMark val="none"/>
        <c:minorTickMark val="none"/>
        <c:tickLblPos val="none"/>
        <c:crossAx val="249897728"/>
        <c:crosses val="autoZero"/>
        <c:auto val="1"/>
        <c:lblOffset val="100"/>
        <c:baseTimeUnit val="years"/>
      </c:dateAx>
      <c:valAx>
        <c:axId val="249897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8052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100.01</c:v>
                </c:pt>
                <c:pt idx="1">
                  <c:v>100.16</c:v>
                </c:pt>
                <c:pt idx="2">
                  <c:v>106.1</c:v>
                </c:pt>
                <c:pt idx="3">
                  <c:v>101.72</c:v>
                </c:pt>
                <c:pt idx="4">
                  <c:v>109.59</c:v>
                </c:pt>
              </c:numCache>
            </c:numRef>
          </c:val>
          <c:extLst xmlns:c16r2="http://schemas.microsoft.com/office/drawing/2015/06/chart">
            <c:ext xmlns:c16="http://schemas.microsoft.com/office/drawing/2014/chart" uri="{C3380CC4-5D6E-409C-BE32-E72D297353CC}">
              <c16:uniqueId val="{00000000-69FA-4A1E-98F1-D06910C9B99D}"/>
            </c:ext>
          </c:extLst>
        </c:ser>
        <c:dLbls>
          <c:showLegendKey val="0"/>
          <c:showVal val="0"/>
          <c:showCatName val="0"/>
          <c:showSerName val="0"/>
          <c:showPercent val="0"/>
          <c:showBubbleSize val="0"/>
        </c:dLbls>
        <c:gapWidth val="150"/>
        <c:axId val="192797696"/>
        <c:axId val="243745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100.94</c:v>
                </c:pt>
                <c:pt idx="1">
                  <c:v>100.85</c:v>
                </c:pt>
                <c:pt idx="2">
                  <c:v>102.13</c:v>
                </c:pt>
                <c:pt idx="3">
                  <c:v>101.72</c:v>
                </c:pt>
                <c:pt idx="4">
                  <c:v>102.73</c:v>
                </c:pt>
              </c:numCache>
            </c:numRef>
          </c:val>
          <c:smooth val="0"/>
          <c:extLst xmlns:c16r2="http://schemas.microsoft.com/office/drawing/2015/06/chart">
            <c:ext xmlns:c16="http://schemas.microsoft.com/office/drawing/2014/chart" uri="{C3380CC4-5D6E-409C-BE32-E72D297353CC}">
              <c16:uniqueId val="{00000001-69FA-4A1E-98F1-D06910C9B99D}"/>
            </c:ext>
          </c:extLst>
        </c:ser>
        <c:dLbls>
          <c:showLegendKey val="0"/>
          <c:showVal val="0"/>
          <c:showCatName val="0"/>
          <c:showSerName val="0"/>
          <c:showPercent val="0"/>
          <c:showBubbleSize val="0"/>
        </c:dLbls>
        <c:marker val="1"/>
        <c:smooth val="0"/>
        <c:axId val="192797696"/>
        <c:axId val="243745920"/>
      </c:lineChart>
      <c:dateAx>
        <c:axId val="192797696"/>
        <c:scaling>
          <c:orientation val="minMax"/>
        </c:scaling>
        <c:delete val="1"/>
        <c:axPos val="b"/>
        <c:numFmt formatCode="&quot;H&quot;yy" sourceLinked="1"/>
        <c:majorTickMark val="none"/>
        <c:minorTickMark val="none"/>
        <c:tickLblPos val="none"/>
        <c:crossAx val="243745920"/>
        <c:crosses val="autoZero"/>
        <c:auto val="1"/>
        <c:lblOffset val="100"/>
        <c:baseTimeUnit val="years"/>
      </c:dateAx>
      <c:valAx>
        <c:axId val="243745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797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9.98</c:v>
                </c:pt>
                <c:pt idx="1">
                  <c:v>12.56</c:v>
                </c:pt>
                <c:pt idx="2">
                  <c:v>15.22</c:v>
                </c:pt>
                <c:pt idx="3">
                  <c:v>17.93</c:v>
                </c:pt>
                <c:pt idx="4">
                  <c:v>20.82</c:v>
                </c:pt>
              </c:numCache>
            </c:numRef>
          </c:val>
          <c:extLst xmlns:c16r2="http://schemas.microsoft.com/office/drawing/2015/06/chart">
            <c:ext xmlns:c16="http://schemas.microsoft.com/office/drawing/2014/chart" uri="{C3380CC4-5D6E-409C-BE32-E72D297353CC}">
              <c16:uniqueId val="{00000000-2FAC-4A57-950A-ACF68457B1F3}"/>
            </c:ext>
          </c:extLst>
        </c:ser>
        <c:dLbls>
          <c:showLegendKey val="0"/>
          <c:showVal val="0"/>
          <c:showCatName val="0"/>
          <c:showSerName val="0"/>
          <c:showPercent val="0"/>
          <c:showBubbleSize val="0"/>
        </c:dLbls>
        <c:gapWidth val="150"/>
        <c:axId val="243776896"/>
        <c:axId val="243791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22.79</c:v>
                </c:pt>
                <c:pt idx="1">
                  <c:v>22.77</c:v>
                </c:pt>
                <c:pt idx="2">
                  <c:v>23.93</c:v>
                </c:pt>
                <c:pt idx="3">
                  <c:v>24.68</c:v>
                </c:pt>
                <c:pt idx="4">
                  <c:v>24.68</c:v>
                </c:pt>
              </c:numCache>
            </c:numRef>
          </c:val>
          <c:smooth val="0"/>
          <c:extLst xmlns:c16r2="http://schemas.microsoft.com/office/drawing/2015/06/chart">
            <c:ext xmlns:c16="http://schemas.microsoft.com/office/drawing/2014/chart" uri="{C3380CC4-5D6E-409C-BE32-E72D297353CC}">
              <c16:uniqueId val="{00000001-2FAC-4A57-950A-ACF68457B1F3}"/>
            </c:ext>
          </c:extLst>
        </c:ser>
        <c:dLbls>
          <c:showLegendKey val="0"/>
          <c:showVal val="0"/>
          <c:showCatName val="0"/>
          <c:showSerName val="0"/>
          <c:showPercent val="0"/>
          <c:showBubbleSize val="0"/>
        </c:dLbls>
        <c:marker val="1"/>
        <c:smooth val="0"/>
        <c:axId val="243776896"/>
        <c:axId val="243791360"/>
      </c:lineChart>
      <c:dateAx>
        <c:axId val="243776896"/>
        <c:scaling>
          <c:orientation val="minMax"/>
        </c:scaling>
        <c:delete val="1"/>
        <c:axPos val="b"/>
        <c:numFmt formatCode="&quot;H&quot;yy" sourceLinked="1"/>
        <c:majorTickMark val="none"/>
        <c:minorTickMark val="none"/>
        <c:tickLblPos val="none"/>
        <c:crossAx val="243791360"/>
        <c:crosses val="autoZero"/>
        <c:auto val="1"/>
        <c:lblOffset val="100"/>
        <c:baseTimeUnit val="years"/>
      </c:dateAx>
      <c:valAx>
        <c:axId val="243791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377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330-4418-8D3E-F4EE751B0081}"/>
            </c:ext>
          </c:extLst>
        </c:ser>
        <c:dLbls>
          <c:showLegendKey val="0"/>
          <c:showVal val="0"/>
          <c:showCatName val="0"/>
          <c:showSerName val="0"/>
          <c:showPercent val="0"/>
          <c:showBubbleSize val="0"/>
        </c:dLbls>
        <c:gapWidth val="150"/>
        <c:axId val="244088832"/>
        <c:axId val="244090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0.04</c:v>
                </c:pt>
                <c:pt idx="1">
                  <c:v>0</c:v>
                </c:pt>
                <c:pt idx="2">
                  <c:v>0</c:v>
                </c:pt>
                <c:pt idx="3" formatCode="#,##0.00;&quot;△&quot;#,##0.00;&quot;-&quot;">
                  <c:v>0.01</c:v>
                </c:pt>
                <c:pt idx="4" formatCode="#,##0.00;&quot;△&quot;#,##0.00;&quot;-&quot;">
                  <c:v>8.6199999999999992</c:v>
                </c:pt>
              </c:numCache>
            </c:numRef>
          </c:val>
          <c:smooth val="0"/>
          <c:extLst xmlns:c16r2="http://schemas.microsoft.com/office/drawing/2015/06/chart">
            <c:ext xmlns:c16="http://schemas.microsoft.com/office/drawing/2014/chart" uri="{C3380CC4-5D6E-409C-BE32-E72D297353CC}">
              <c16:uniqueId val="{00000001-2330-4418-8D3E-F4EE751B0081}"/>
            </c:ext>
          </c:extLst>
        </c:ser>
        <c:dLbls>
          <c:showLegendKey val="0"/>
          <c:showVal val="0"/>
          <c:showCatName val="0"/>
          <c:showSerName val="0"/>
          <c:showPercent val="0"/>
          <c:showBubbleSize val="0"/>
        </c:dLbls>
        <c:marker val="1"/>
        <c:smooth val="0"/>
        <c:axId val="244088832"/>
        <c:axId val="244090752"/>
      </c:lineChart>
      <c:dateAx>
        <c:axId val="244088832"/>
        <c:scaling>
          <c:orientation val="minMax"/>
        </c:scaling>
        <c:delete val="1"/>
        <c:axPos val="b"/>
        <c:numFmt formatCode="&quot;H&quot;yy" sourceLinked="1"/>
        <c:majorTickMark val="none"/>
        <c:minorTickMark val="none"/>
        <c:tickLblPos val="none"/>
        <c:crossAx val="244090752"/>
        <c:crosses val="autoZero"/>
        <c:auto val="1"/>
        <c:lblOffset val="100"/>
        <c:baseTimeUnit val="years"/>
      </c:dateAx>
      <c:valAx>
        <c:axId val="244090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4088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309-4576-8AD4-A9E4E91C0EA3}"/>
            </c:ext>
          </c:extLst>
        </c:ser>
        <c:dLbls>
          <c:showLegendKey val="0"/>
          <c:showVal val="0"/>
          <c:showCatName val="0"/>
          <c:showSerName val="0"/>
          <c:showPercent val="0"/>
          <c:showBubbleSize val="0"/>
        </c:dLbls>
        <c:gapWidth val="150"/>
        <c:axId val="244212096"/>
        <c:axId val="244214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101.85</c:v>
                </c:pt>
                <c:pt idx="1">
                  <c:v>110.77</c:v>
                </c:pt>
                <c:pt idx="2">
                  <c:v>109.51</c:v>
                </c:pt>
                <c:pt idx="3">
                  <c:v>112.88</c:v>
                </c:pt>
                <c:pt idx="4">
                  <c:v>94.97</c:v>
                </c:pt>
              </c:numCache>
            </c:numRef>
          </c:val>
          <c:smooth val="0"/>
          <c:extLst xmlns:c16r2="http://schemas.microsoft.com/office/drawing/2015/06/chart">
            <c:ext xmlns:c16="http://schemas.microsoft.com/office/drawing/2014/chart" uri="{C3380CC4-5D6E-409C-BE32-E72D297353CC}">
              <c16:uniqueId val="{00000001-4309-4576-8AD4-A9E4E91C0EA3}"/>
            </c:ext>
          </c:extLst>
        </c:ser>
        <c:dLbls>
          <c:showLegendKey val="0"/>
          <c:showVal val="0"/>
          <c:showCatName val="0"/>
          <c:showSerName val="0"/>
          <c:showPercent val="0"/>
          <c:showBubbleSize val="0"/>
        </c:dLbls>
        <c:marker val="1"/>
        <c:smooth val="0"/>
        <c:axId val="244212096"/>
        <c:axId val="244214016"/>
      </c:lineChart>
      <c:dateAx>
        <c:axId val="244212096"/>
        <c:scaling>
          <c:orientation val="minMax"/>
        </c:scaling>
        <c:delete val="1"/>
        <c:axPos val="b"/>
        <c:numFmt formatCode="&quot;H&quot;yy" sourceLinked="1"/>
        <c:majorTickMark val="none"/>
        <c:minorTickMark val="none"/>
        <c:tickLblPos val="none"/>
        <c:crossAx val="244214016"/>
        <c:crosses val="autoZero"/>
        <c:auto val="1"/>
        <c:lblOffset val="100"/>
        <c:baseTimeUnit val="years"/>
      </c:dateAx>
      <c:valAx>
        <c:axId val="244214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4212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5.55</c:v>
                </c:pt>
                <c:pt idx="1">
                  <c:v>5.74</c:v>
                </c:pt>
                <c:pt idx="2">
                  <c:v>16.03</c:v>
                </c:pt>
                <c:pt idx="3">
                  <c:v>3.05</c:v>
                </c:pt>
                <c:pt idx="4">
                  <c:v>1.31</c:v>
                </c:pt>
              </c:numCache>
            </c:numRef>
          </c:val>
          <c:extLst xmlns:c16r2="http://schemas.microsoft.com/office/drawing/2015/06/chart">
            <c:ext xmlns:c16="http://schemas.microsoft.com/office/drawing/2014/chart" uri="{C3380CC4-5D6E-409C-BE32-E72D297353CC}">
              <c16:uniqueId val="{00000000-7EE8-4143-A321-3BB193BB28CE}"/>
            </c:ext>
          </c:extLst>
        </c:ser>
        <c:dLbls>
          <c:showLegendKey val="0"/>
          <c:showVal val="0"/>
          <c:showCatName val="0"/>
          <c:showSerName val="0"/>
          <c:showPercent val="0"/>
          <c:showBubbleSize val="0"/>
        </c:dLbls>
        <c:gapWidth val="150"/>
        <c:axId val="246469376"/>
        <c:axId val="246471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49.07</c:v>
                </c:pt>
                <c:pt idx="1">
                  <c:v>46.78</c:v>
                </c:pt>
                <c:pt idx="2">
                  <c:v>47.44</c:v>
                </c:pt>
                <c:pt idx="3">
                  <c:v>49.18</c:v>
                </c:pt>
                <c:pt idx="4">
                  <c:v>47.72</c:v>
                </c:pt>
              </c:numCache>
            </c:numRef>
          </c:val>
          <c:smooth val="0"/>
          <c:extLst xmlns:c16r2="http://schemas.microsoft.com/office/drawing/2015/06/chart">
            <c:ext xmlns:c16="http://schemas.microsoft.com/office/drawing/2014/chart" uri="{C3380CC4-5D6E-409C-BE32-E72D297353CC}">
              <c16:uniqueId val="{00000001-7EE8-4143-A321-3BB193BB28CE}"/>
            </c:ext>
          </c:extLst>
        </c:ser>
        <c:dLbls>
          <c:showLegendKey val="0"/>
          <c:showVal val="0"/>
          <c:showCatName val="0"/>
          <c:showSerName val="0"/>
          <c:showPercent val="0"/>
          <c:showBubbleSize val="0"/>
        </c:dLbls>
        <c:marker val="1"/>
        <c:smooth val="0"/>
        <c:axId val="246469376"/>
        <c:axId val="246471296"/>
      </c:lineChart>
      <c:dateAx>
        <c:axId val="246469376"/>
        <c:scaling>
          <c:orientation val="minMax"/>
        </c:scaling>
        <c:delete val="1"/>
        <c:axPos val="b"/>
        <c:numFmt formatCode="&quot;H&quot;yy" sourceLinked="1"/>
        <c:majorTickMark val="none"/>
        <c:minorTickMark val="none"/>
        <c:tickLblPos val="none"/>
        <c:crossAx val="246471296"/>
        <c:crosses val="autoZero"/>
        <c:auto val="1"/>
        <c:lblOffset val="100"/>
        <c:baseTimeUnit val="years"/>
      </c:dateAx>
      <c:valAx>
        <c:axId val="246471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6469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2379.6799999999998</c:v>
                </c:pt>
                <c:pt idx="1">
                  <c:v>1433.12</c:v>
                </c:pt>
                <c:pt idx="2">
                  <c:v>1307.7</c:v>
                </c:pt>
                <c:pt idx="3">
                  <c:v>1165.8399999999999</c:v>
                </c:pt>
                <c:pt idx="4">
                  <c:v>648.55999999999995</c:v>
                </c:pt>
              </c:numCache>
            </c:numRef>
          </c:val>
          <c:extLst xmlns:c16r2="http://schemas.microsoft.com/office/drawing/2015/06/chart">
            <c:ext xmlns:c16="http://schemas.microsoft.com/office/drawing/2014/chart" uri="{C3380CC4-5D6E-409C-BE32-E72D297353CC}">
              <c16:uniqueId val="{00000000-4955-4FA8-B61F-5CA99B2462F0}"/>
            </c:ext>
          </c:extLst>
        </c:ser>
        <c:dLbls>
          <c:showLegendKey val="0"/>
          <c:showVal val="0"/>
          <c:showCatName val="0"/>
          <c:showSerName val="0"/>
          <c:showPercent val="0"/>
          <c:showBubbleSize val="0"/>
        </c:dLbls>
        <c:gapWidth val="150"/>
        <c:axId val="247628928"/>
        <c:axId val="247630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xmlns:c16r2="http://schemas.microsoft.com/office/drawing/2015/06/chart">
            <c:ext xmlns:c16="http://schemas.microsoft.com/office/drawing/2014/chart" uri="{C3380CC4-5D6E-409C-BE32-E72D297353CC}">
              <c16:uniqueId val="{00000001-4955-4FA8-B61F-5CA99B2462F0}"/>
            </c:ext>
          </c:extLst>
        </c:ser>
        <c:dLbls>
          <c:showLegendKey val="0"/>
          <c:showVal val="0"/>
          <c:showCatName val="0"/>
          <c:showSerName val="0"/>
          <c:showPercent val="0"/>
          <c:showBubbleSize val="0"/>
        </c:dLbls>
        <c:marker val="1"/>
        <c:smooth val="0"/>
        <c:axId val="247628928"/>
        <c:axId val="247630848"/>
      </c:lineChart>
      <c:dateAx>
        <c:axId val="247628928"/>
        <c:scaling>
          <c:orientation val="minMax"/>
        </c:scaling>
        <c:delete val="1"/>
        <c:axPos val="b"/>
        <c:numFmt formatCode="&quot;H&quot;yy" sourceLinked="1"/>
        <c:majorTickMark val="none"/>
        <c:minorTickMark val="none"/>
        <c:tickLblPos val="none"/>
        <c:crossAx val="247630848"/>
        <c:crosses val="autoZero"/>
        <c:auto val="1"/>
        <c:lblOffset val="100"/>
        <c:baseTimeUnit val="years"/>
      </c:dateAx>
      <c:valAx>
        <c:axId val="24763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7628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42.14</c:v>
                </c:pt>
                <c:pt idx="1">
                  <c:v>43.33</c:v>
                </c:pt>
                <c:pt idx="2">
                  <c:v>80.73</c:v>
                </c:pt>
                <c:pt idx="3">
                  <c:v>100</c:v>
                </c:pt>
                <c:pt idx="4">
                  <c:v>125.24</c:v>
                </c:pt>
              </c:numCache>
            </c:numRef>
          </c:val>
          <c:extLst xmlns:c16r2="http://schemas.microsoft.com/office/drawing/2015/06/chart">
            <c:ext xmlns:c16="http://schemas.microsoft.com/office/drawing/2014/chart" uri="{C3380CC4-5D6E-409C-BE32-E72D297353CC}">
              <c16:uniqueId val="{00000000-B3A1-426A-9105-F05A21755B97}"/>
            </c:ext>
          </c:extLst>
        </c:ser>
        <c:dLbls>
          <c:showLegendKey val="0"/>
          <c:showVal val="0"/>
          <c:showCatName val="0"/>
          <c:showSerName val="0"/>
          <c:showPercent val="0"/>
          <c:showBubbleSize val="0"/>
        </c:dLbls>
        <c:gapWidth val="150"/>
        <c:axId val="247789056"/>
        <c:axId val="247790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xmlns:c16r2="http://schemas.microsoft.com/office/drawing/2015/06/chart">
            <c:ext xmlns:c16="http://schemas.microsoft.com/office/drawing/2014/chart" uri="{C3380CC4-5D6E-409C-BE32-E72D297353CC}">
              <c16:uniqueId val="{00000001-B3A1-426A-9105-F05A21755B97}"/>
            </c:ext>
          </c:extLst>
        </c:ser>
        <c:dLbls>
          <c:showLegendKey val="0"/>
          <c:showVal val="0"/>
          <c:showCatName val="0"/>
          <c:showSerName val="0"/>
          <c:showPercent val="0"/>
          <c:showBubbleSize val="0"/>
        </c:dLbls>
        <c:marker val="1"/>
        <c:smooth val="0"/>
        <c:axId val="247789056"/>
        <c:axId val="247790976"/>
      </c:lineChart>
      <c:dateAx>
        <c:axId val="247789056"/>
        <c:scaling>
          <c:orientation val="minMax"/>
        </c:scaling>
        <c:delete val="1"/>
        <c:axPos val="b"/>
        <c:numFmt formatCode="&quot;H&quot;yy" sourceLinked="1"/>
        <c:majorTickMark val="none"/>
        <c:minorTickMark val="none"/>
        <c:tickLblPos val="none"/>
        <c:crossAx val="247790976"/>
        <c:crosses val="autoZero"/>
        <c:auto val="1"/>
        <c:lblOffset val="100"/>
        <c:baseTimeUnit val="years"/>
      </c:dateAx>
      <c:valAx>
        <c:axId val="247790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7789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373.71</c:v>
                </c:pt>
                <c:pt idx="1">
                  <c:v>365.04</c:v>
                </c:pt>
                <c:pt idx="2">
                  <c:v>196.02</c:v>
                </c:pt>
                <c:pt idx="3">
                  <c:v>158.52000000000001</c:v>
                </c:pt>
                <c:pt idx="4">
                  <c:v>201.31</c:v>
                </c:pt>
              </c:numCache>
            </c:numRef>
          </c:val>
          <c:extLst xmlns:c16r2="http://schemas.microsoft.com/office/drawing/2015/06/chart">
            <c:ext xmlns:c16="http://schemas.microsoft.com/office/drawing/2014/chart" uri="{C3380CC4-5D6E-409C-BE32-E72D297353CC}">
              <c16:uniqueId val="{00000000-0E79-4C23-B0AD-5ADFC9087ABF}"/>
            </c:ext>
          </c:extLst>
        </c:ser>
        <c:dLbls>
          <c:showLegendKey val="0"/>
          <c:showVal val="0"/>
          <c:showCatName val="0"/>
          <c:showSerName val="0"/>
          <c:showPercent val="0"/>
          <c:showBubbleSize val="0"/>
        </c:dLbls>
        <c:gapWidth val="150"/>
        <c:axId val="247928704"/>
        <c:axId val="247967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xmlns:c16r2="http://schemas.microsoft.com/office/drawing/2015/06/chart">
            <c:ext xmlns:c16="http://schemas.microsoft.com/office/drawing/2014/chart" uri="{C3380CC4-5D6E-409C-BE32-E72D297353CC}">
              <c16:uniqueId val="{00000001-0E79-4C23-B0AD-5ADFC9087ABF}"/>
            </c:ext>
          </c:extLst>
        </c:ser>
        <c:dLbls>
          <c:showLegendKey val="0"/>
          <c:showVal val="0"/>
          <c:showCatName val="0"/>
          <c:showSerName val="0"/>
          <c:showPercent val="0"/>
          <c:showBubbleSize val="0"/>
        </c:dLbls>
        <c:marker val="1"/>
        <c:smooth val="0"/>
        <c:axId val="247928704"/>
        <c:axId val="247967744"/>
      </c:lineChart>
      <c:dateAx>
        <c:axId val="247928704"/>
        <c:scaling>
          <c:orientation val="minMax"/>
        </c:scaling>
        <c:delete val="1"/>
        <c:axPos val="b"/>
        <c:numFmt formatCode="&quot;H&quot;yy" sourceLinked="1"/>
        <c:majorTickMark val="none"/>
        <c:minorTickMark val="none"/>
        <c:tickLblPos val="none"/>
        <c:crossAx val="247967744"/>
        <c:crosses val="autoZero"/>
        <c:auto val="1"/>
        <c:lblOffset val="100"/>
        <c:baseTimeUnit val="years"/>
      </c:dateAx>
      <c:valAx>
        <c:axId val="247967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7928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Q1" zoomScaleNormal="100"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天童市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61966</v>
      </c>
      <c r="AM8" s="51"/>
      <c r="AN8" s="51"/>
      <c r="AO8" s="51"/>
      <c r="AP8" s="51"/>
      <c r="AQ8" s="51"/>
      <c r="AR8" s="51"/>
      <c r="AS8" s="51"/>
      <c r="AT8" s="46">
        <f>データ!T6</f>
        <v>113.01</v>
      </c>
      <c r="AU8" s="46"/>
      <c r="AV8" s="46"/>
      <c r="AW8" s="46"/>
      <c r="AX8" s="46"/>
      <c r="AY8" s="46"/>
      <c r="AZ8" s="46"/>
      <c r="BA8" s="46"/>
      <c r="BB8" s="46">
        <f>データ!U6</f>
        <v>548.32000000000005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61.31</v>
      </c>
      <c r="J10" s="46"/>
      <c r="K10" s="46"/>
      <c r="L10" s="46"/>
      <c r="M10" s="46"/>
      <c r="N10" s="46"/>
      <c r="O10" s="46"/>
      <c r="P10" s="46">
        <f>データ!P6</f>
        <v>21.28</v>
      </c>
      <c r="Q10" s="46"/>
      <c r="R10" s="46"/>
      <c r="S10" s="46"/>
      <c r="T10" s="46"/>
      <c r="U10" s="46"/>
      <c r="V10" s="46"/>
      <c r="W10" s="46">
        <f>データ!Q6</f>
        <v>67.78</v>
      </c>
      <c r="X10" s="46"/>
      <c r="Y10" s="46"/>
      <c r="Z10" s="46"/>
      <c r="AA10" s="46"/>
      <c r="AB10" s="46"/>
      <c r="AC10" s="46"/>
      <c r="AD10" s="51">
        <f>データ!R6</f>
        <v>3300</v>
      </c>
      <c r="AE10" s="51"/>
      <c r="AF10" s="51"/>
      <c r="AG10" s="51"/>
      <c r="AH10" s="51"/>
      <c r="AI10" s="51"/>
      <c r="AJ10" s="51"/>
      <c r="AK10" s="2"/>
      <c r="AL10" s="51">
        <f>データ!V6</f>
        <v>13179</v>
      </c>
      <c r="AM10" s="51"/>
      <c r="AN10" s="51"/>
      <c r="AO10" s="51"/>
      <c r="AP10" s="51"/>
      <c r="AQ10" s="51"/>
      <c r="AR10" s="51"/>
      <c r="AS10" s="51"/>
      <c r="AT10" s="46">
        <f>データ!W6</f>
        <v>5.33</v>
      </c>
      <c r="AU10" s="46"/>
      <c r="AV10" s="46"/>
      <c r="AW10" s="46"/>
      <c r="AX10" s="46"/>
      <c r="AY10" s="46"/>
      <c r="AZ10" s="46"/>
      <c r="BA10" s="46"/>
      <c r="BB10" s="46">
        <f>データ!X6</f>
        <v>2472.61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113</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【102.87】</v>
      </c>
      <c r="F85" s="26" t="str">
        <f>データ!AT6</f>
        <v>【76.63】</v>
      </c>
      <c r="G85" s="26" t="str">
        <f>データ!BE6</f>
        <v>【49.61】</v>
      </c>
      <c r="H85" s="26" t="str">
        <f>データ!BP6</f>
        <v>【1,218.70】</v>
      </c>
      <c r="I85" s="26" t="str">
        <f>データ!CA6</f>
        <v>【74.17】</v>
      </c>
      <c r="J85" s="26" t="str">
        <f>データ!CL6</f>
        <v>【218.56】</v>
      </c>
      <c r="K85" s="26" t="str">
        <f>データ!CW6</f>
        <v>【42.86】</v>
      </c>
      <c r="L85" s="26" t="str">
        <f>データ!DH6</f>
        <v>【84.20】</v>
      </c>
      <c r="M85" s="26" t="str">
        <f>データ!DS6</f>
        <v>【25.37】</v>
      </c>
      <c r="N85" s="26" t="str">
        <f>データ!ED6</f>
        <v>【6.20】</v>
      </c>
      <c r="O85" s="26" t="str">
        <f>データ!EO6</f>
        <v>【0.28】</v>
      </c>
    </row>
  </sheetData>
  <sheetProtection algorithmName="SHA-512" hashValue="KeF4t8Wa1ux6iZYkWKiIJwo83cqCGF2QmKk7o1PSBAjyqlQkB+9pDZAR7bMOHJ180IDxcfP3m8JlVywzscMkGQ==" saltValue="R8nupawzF2qrdAW+F+3IR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2019</v>
      </c>
      <c r="C6" s="33">
        <f t="shared" ref="C6:X6" si="3">C7</f>
        <v>62103</v>
      </c>
      <c r="D6" s="33">
        <f t="shared" si="3"/>
        <v>46</v>
      </c>
      <c r="E6" s="33">
        <f t="shared" si="3"/>
        <v>17</v>
      </c>
      <c r="F6" s="33">
        <f t="shared" si="3"/>
        <v>4</v>
      </c>
      <c r="G6" s="33">
        <f t="shared" si="3"/>
        <v>0</v>
      </c>
      <c r="H6" s="33" t="str">
        <f t="shared" si="3"/>
        <v>山形県　天童市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61.31</v>
      </c>
      <c r="P6" s="34">
        <f t="shared" si="3"/>
        <v>21.28</v>
      </c>
      <c r="Q6" s="34">
        <f t="shared" si="3"/>
        <v>67.78</v>
      </c>
      <c r="R6" s="34">
        <f t="shared" si="3"/>
        <v>3300</v>
      </c>
      <c r="S6" s="34">
        <f t="shared" si="3"/>
        <v>61966</v>
      </c>
      <c r="T6" s="34">
        <f t="shared" si="3"/>
        <v>113.01</v>
      </c>
      <c r="U6" s="34">
        <f t="shared" si="3"/>
        <v>548.32000000000005</v>
      </c>
      <c r="V6" s="34">
        <f t="shared" si="3"/>
        <v>13179</v>
      </c>
      <c r="W6" s="34">
        <f t="shared" si="3"/>
        <v>5.33</v>
      </c>
      <c r="X6" s="34">
        <f t="shared" si="3"/>
        <v>2472.61</v>
      </c>
      <c r="Y6" s="35">
        <f>IF(Y7="",NA(),Y7)</f>
        <v>100.01</v>
      </c>
      <c r="Z6" s="35">
        <f t="shared" ref="Z6:AH6" si="4">IF(Z7="",NA(),Z7)</f>
        <v>100.16</v>
      </c>
      <c r="AA6" s="35">
        <f t="shared" si="4"/>
        <v>106.1</v>
      </c>
      <c r="AB6" s="35">
        <f t="shared" si="4"/>
        <v>101.72</v>
      </c>
      <c r="AC6" s="35">
        <f t="shared" si="4"/>
        <v>109.59</v>
      </c>
      <c r="AD6" s="35">
        <f t="shared" si="4"/>
        <v>100.94</v>
      </c>
      <c r="AE6" s="35">
        <f t="shared" si="4"/>
        <v>100.85</v>
      </c>
      <c r="AF6" s="35">
        <f t="shared" si="4"/>
        <v>102.13</v>
      </c>
      <c r="AG6" s="35">
        <f t="shared" si="4"/>
        <v>101.72</v>
      </c>
      <c r="AH6" s="35">
        <f t="shared" si="4"/>
        <v>102.73</v>
      </c>
      <c r="AI6" s="34" t="str">
        <f>IF(AI7="","",IF(AI7="-","【-】","【"&amp;SUBSTITUTE(TEXT(AI7,"#,##0.00"),"-","△")&amp;"】"))</f>
        <v>【102.87】</v>
      </c>
      <c r="AJ6" s="34">
        <f>IF(AJ7="",NA(),AJ7)</f>
        <v>0</v>
      </c>
      <c r="AK6" s="34">
        <f t="shared" ref="AK6:AS6" si="5">IF(AK7="",NA(),AK7)</f>
        <v>0</v>
      </c>
      <c r="AL6" s="34">
        <f t="shared" si="5"/>
        <v>0</v>
      </c>
      <c r="AM6" s="34">
        <f t="shared" si="5"/>
        <v>0</v>
      </c>
      <c r="AN6" s="34">
        <f t="shared" si="5"/>
        <v>0</v>
      </c>
      <c r="AO6" s="35">
        <f t="shared" si="5"/>
        <v>101.85</v>
      </c>
      <c r="AP6" s="35">
        <f t="shared" si="5"/>
        <v>110.77</v>
      </c>
      <c r="AQ6" s="35">
        <f t="shared" si="5"/>
        <v>109.51</v>
      </c>
      <c r="AR6" s="35">
        <f t="shared" si="5"/>
        <v>112.88</v>
      </c>
      <c r="AS6" s="35">
        <f t="shared" si="5"/>
        <v>94.97</v>
      </c>
      <c r="AT6" s="34" t="str">
        <f>IF(AT7="","",IF(AT7="-","【-】","【"&amp;SUBSTITUTE(TEXT(AT7,"#,##0.00"),"-","△")&amp;"】"))</f>
        <v>【76.63】</v>
      </c>
      <c r="AU6" s="35">
        <f>IF(AU7="",NA(),AU7)</f>
        <v>5.55</v>
      </c>
      <c r="AV6" s="35">
        <f t="shared" ref="AV6:BD6" si="6">IF(AV7="",NA(),AV7)</f>
        <v>5.74</v>
      </c>
      <c r="AW6" s="35">
        <f t="shared" si="6"/>
        <v>16.03</v>
      </c>
      <c r="AX6" s="35">
        <f t="shared" si="6"/>
        <v>3.05</v>
      </c>
      <c r="AY6" s="35">
        <f t="shared" si="6"/>
        <v>1.31</v>
      </c>
      <c r="AZ6" s="35">
        <f t="shared" si="6"/>
        <v>49.07</v>
      </c>
      <c r="BA6" s="35">
        <f t="shared" si="6"/>
        <v>46.78</v>
      </c>
      <c r="BB6" s="35">
        <f t="shared" si="6"/>
        <v>47.44</v>
      </c>
      <c r="BC6" s="35">
        <f t="shared" si="6"/>
        <v>49.18</v>
      </c>
      <c r="BD6" s="35">
        <f t="shared" si="6"/>
        <v>47.72</v>
      </c>
      <c r="BE6" s="34" t="str">
        <f>IF(BE7="","",IF(BE7="-","【-】","【"&amp;SUBSTITUTE(TEXT(BE7,"#,##0.00"),"-","△")&amp;"】"))</f>
        <v>【49.61】</v>
      </c>
      <c r="BF6" s="35">
        <f>IF(BF7="",NA(),BF7)</f>
        <v>2379.6799999999998</v>
      </c>
      <c r="BG6" s="35">
        <f t="shared" ref="BG6:BO6" si="7">IF(BG7="",NA(),BG7)</f>
        <v>1433.12</v>
      </c>
      <c r="BH6" s="35">
        <f t="shared" si="7"/>
        <v>1307.7</v>
      </c>
      <c r="BI6" s="35">
        <f t="shared" si="7"/>
        <v>1165.8399999999999</v>
      </c>
      <c r="BJ6" s="35">
        <f t="shared" si="7"/>
        <v>648.55999999999995</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42.14</v>
      </c>
      <c r="BR6" s="35">
        <f t="shared" ref="BR6:BZ6" si="8">IF(BR7="",NA(),BR7)</f>
        <v>43.33</v>
      </c>
      <c r="BS6" s="35">
        <f t="shared" si="8"/>
        <v>80.73</v>
      </c>
      <c r="BT6" s="35">
        <f t="shared" si="8"/>
        <v>100</v>
      </c>
      <c r="BU6" s="35">
        <f t="shared" si="8"/>
        <v>125.24</v>
      </c>
      <c r="BV6" s="35">
        <f t="shared" si="8"/>
        <v>66.22</v>
      </c>
      <c r="BW6" s="35">
        <f t="shared" si="8"/>
        <v>69.87</v>
      </c>
      <c r="BX6" s="35">
        <f t="shared" si="8"/>
        <v>74.3</v>
      </c>
      <c r="BY6" s="35">
        <f t="shared" si="8"/>
        <v>72.260000000000005</v>
      </c>
      <c r="BZ6" s="35">
        <f t="shared" si="8"/>
        <v>71.84</v>
      </c>
      <c r="CA6" s="34" t="str">
        <f>IF(CA7="","",IF(CA7="-","【-】","【"&amp;SUBSTITUTE(TEXT(CA7,"#,##0.00"),"-","△")&amp;"】"))</f>
        <v>【74.17】</v>
      </c>
      <c r="CB6" s="35">
        <f>IF(CB7="",NA(),CB7)</f>
        <v>373.71</v>
      </c>
      <c r="CC6" s="35">
        <f t="shared" ref="CC6:CK6" si="9">IF(CC7="",NA(),CC7)</f>
        <v>365.04</v>
      </c>
      <c r="CD6" s="35">
        <f t="shared" si="9"/>
        <v>196.02</v>
      </c>
      <c r="CE6" s="35">
        <f t="shared" si="9"/>
        <v>158.52000000000001</v>
      </c>
      <c r="CF6" s="35">
        <f t="shared" si="9"/>
        <v>201.31</v>
      </c>
      <c r="CG6" s="35">
        <f t="shared" si="9"/>
        <v>246.72</v>
      </c>
      <c r="CH6" s="35">
        <f t="shared" si="9"/>
        <v>234.96</v>
      </c>
      <c r="CI6" s="35">
        <f t="shared" si="9"/>
        <v>221.81</v>
      </c>
      <c r="CJ6" s="35">
        <f t="shared" si="9"/>
        <v>230.02</v>
      </c>
      <c r="CK6" s="35">
        <f t="shared" si="9"/>
        <v>228.47</v>
      </c>
      <c r="CL6" s="34" t="str">
        <f>IF(CL7="","",IF(CL7="-","【-】","【"&amp;SUBSTITUTE(TEXT(CL7,"#,##0.00"),"-","△")&amp;"】"))</f>
        <v>【218.56】</v>
      </c>
      <c r="CM6" s="35" t="str">
        <f>IF(CM7="",NA(),CM7)</f>
        <v>-</v>
      </c>
      <c r="CN6" s="35" t="str">
        <f t="shared" ref="CN6:CV6" si="10">IF(CN7="",NA(),CN7)</f>
        <v>-</v>
      </c>
      <c r="CO6" s="35" t="str">
        <f t="shared" si="10"/>
        <v>-</v>
      </c>
      <c r="CP6" s="35" t="str">
        <f t="shared" si="10"/>
        <v>-</v>
      </c>
      <c r="CQ6" s="35" t="str">
        <f t="shared" si="10"/>
        <v>-</v>
      </c>
      <c r="CR6" s="35">
        <f t="shared" si="10"/>
        <v>41.35</v>
      </c>
      <c r="CS6" s="35">
        <f t="shared" si="10"/>
        <v>42.9</v>
      </c>
      <c r="CT6" s="35">
        <f t="shared" si="10"/>
        <v>43.36</v>
      </c>
      <c r="CU6" s="35">
        <f t="shared" si="10"/>
        <v>42.56</v>
      </c>
      <c r="CV6" s="35">
        <f t="shared" si="10"/>
        <v>42.47</v>
      </c>
      <c r="CW6" s="34" t="str">
        <f>IF(CW7="","",IF(CW7="-","【-】","【"&amp;SUBSTITUTE(TEXT(CW7,"#,##0.00"),"-","△")&amp;"】"))</f>
        <v>【42.86】</v>
      </c>
      <c r="CX6" s="35">
        <f>IF(CX7="",NA(),CX7)</f>
        <v>76.42</v>
      </c>
      <c r="CY6" s="35">
        <f t="shared" ref="CY6:DG6" si="11">IF(CY7="",NA(),CY7)</f>
        <v>77.77</v>
      </c>
      <c r="CZ6" s="35">
        <f t="shared" si="11"/>
        <v>78.92</v>
      </c>
      <c r="DA6" s="35">
        <f t="shared" si="11"/>
        <v>79.72</v>
      </c>
      <c r="DB6" s="35">
        <f t="shared" si="11"/>
        <v>82.27</v>
      </c>
      <c r="DC6" s="35">
        <f t="shared" si="11"/>
        <v>82.9</v>
      </c>
      <c r="DD6" s="35">
        <f t="shared" si="11"/>
        <v>83.5</v>
      </c>
      <c r="DE6" s="35">
        <f t="shared" si="11"/>
        <v>83.06</v>
      </c>
      <c r="DF6" s="35">
        <f t="shared" si="11"/>
        <v>83.32</v>
      </c>
      <c r="DG6" s="35">
        <f t="shared" si="11"/>
        <v>83.75</v>
      </c>
      <c r="DH6" s="34" t="str">
        <f>IF(DH7="","",IF(DH7="-","【-】","【"&amp;SUBSTITUTE(TEXT(DH7,"#,##0.00"),"-","△")&amp;"】"))</f>
        <v>【84.20】</v>
      </c>
      <c r="DI6" s="35">
        <f>IF(DI7="",NA(),DI7)</f>
        <v>9.98</v>
      </c>
      <c r="DJ6" s="35">
        <f t="shared" ref="DJ6:DR6" si="12">IF(DJ7="",NA(),DJ7)</f>
        <v>12.56</v>
      </c>
      <c r="DK6" s="35">
        <f t="shared" si="12"/>
        <v>15.22</v>
      </c>
      <c r="DL6" s="35">
        <f t="shared" si="12"/>
        <v>17.93</v>
      </c>
      <c r="DM6" s="35">
        <f t="shared" si="12"/>
        <v>20.82</v>
      </c>
      <c r="DN6" s="35">
        <f t="shared" si="12"/>
        <v>22.79</v>
      </c>
      <c r="DO6" s="35">
        <f t="shared" si="12"/>
        <v>22.77</v>
      </c>
      <c r="DP6" s="35">
        <f t="shared" si="12"/>
        <v>23.93</v>
      </c>
      <c r="DQ6" s="35">
        <f t="shared" si="12"/>
        <v>24.68</v>
      </c>
      <c r="DR6" s="35">
        <f t="shared" si="12"/>
        <v>24.68</v>
      </c>
      <c r="DS6" s="34" t="str">
        <f>IF(DS7="","",IF(DS7="-","【-】","【"&amp;SUBSTITUTE(TEXT(DS7,"#,##0.00"),"-","△")&amp;"】"))</f>
        <v>【25.37】</v>
      </c>
      <c r="DT6" s="34">
        <f>IF(DT7="",NA(),DT7)</f>
        <v>0</v>
      </c>
      <c r="DU6" s="34">
        <f t="shared" ref="DU6:EC6" si="13">IF(DU7="",NA(),DU7)</f>
        <v>0</v>
      </c>
      <c r="DV6" s="34">
        <f t="shared" si="13"/>
        <v>0</v>
      </c>
      <c r="DW6" s="34">
        <f t="shared" si="13"/>
        <v>0</v>
      </c>
      <c r="DX6" s="34">
        <f t="shared" si="13"/>
        <v>0</v>
      </c>
      <c r="DY6" s="35">
        <f t="shared" si="13"/>
        <v>0.04</v>
      </c>
      <c r="DZ6" s="34">
        <f t="shared" si="13"/>
        <v>0</v>
      </c>
      <c r="EA6" s="34">
        <f t="shared" si="13"/>
        <v>0</v>
      </c>
      <c r="EB6" s="35">
        <f t="shared" si="13"/>
        <v>0.01</v>
      </c>
      <c r="EC6" s="35">
        <f t="shared" si="13"/>
        <v>8.6199999999999992</v>
      </c>
      <c r="ED6" s="34" t="str">
        <f>IF(ED7="","",IF(ED7="-","【-】","【"&amp;SUBSTITUTE(TEXT(ED7,"#,##0.00"),"-","△")&amp;"】"))</f>
        <v>【6.20】</v>
      </c>
      <c r="EE6" s="35">
        <f>IF(EE7="",NA(),EE7)</f>
        <v>0.1</v>
      </c>
      <c r="EF6" s="34">
        <f t="shared" ref="EF6:EN6" si="14">IF(EF7="",NA(),EF7)</f>
        <v>0</v>
      </c>
      <c r="EG6" s="34">
        <f t="shared" si="14"/>
        <v>0</v>
      </c>
      <c r="EH6" s="34">
        <f t="shared" si="14"/>
        <v>0</v>
      </c>
      <c r="EI6" s="34">
        <f t="shared" si="14"/>
        <v>0</v>
      </c>
      <c r="EJ6" s="35">
        <f t="shared" si="14"/>
        <v>7.0000000000000007E-2</v>
      </c>
      <c r="EK6" s="35">
        <f t="shared" si="14"/>
        <v>0.09</v>
      </c>
      <c r="EL6" s="35">
        <f t="shared" si="14"/>
        <v>0.09</v>
      </c>
      <c r="EM6" s="35">
        <f t="shared" si="14"/>
        <v>0.13</v>
      </c>
      <c r="EN6" s="35">
        <f t="shared" si="14"/>
        <v>0.36</v>
      </c>
      <c r="EO6" s="34" t="str">
        <f>IF(EO7="","",IF(EO7="-","【-】","【"&amp;SUBSTITUTE(TEXT(EO7,"#,##0.00"),"-","△")&amp;"】"))</f>
        <v>【0.28】</v>
      </c>
    </row>
    <row r="7" spans="1:148" s="36" customFormat="1" x14ac:dyDescent="0.15">
      <c r="A7" s="28"/>
      <c r="B7" s="37">
        <v>2019</v>
      </c>
      <c r="C7" s="37">
        <v>62103</v>
      </c>
      <c r="D7" s="37">
        <v>46</v>
      </c>
      <c r="E7" s="37">
        <v>17</v>
      </c>
      <c r="F7" s="37">
        <v>4</v>
      </c>
      <c r="G7" s="37">
        <v>0</v>
      </c>
      <c r="H7" s="37" t="s">
        <v>95</v>
      </c>
      <c r="I7" s="37" t="s">
        <v>96</v>
      </c>
      <c r="J7" s="37" t="s">
        <v>97</v>
      </c>
      <c r="K7" s="37" t="s">
        <v>98</v>
      </c>
      <c r="L7" s="37" t="s">
        <v>99</v>
      </c>
      <c r="M7" s="37" t="s">
        <v>100</v>
      </c>
      <c r="N7" s="38" t="s">
        <v>101</v>
      </c>
      <c r="O7" s="38">
        <v>61.31</v>
      </c>
      <c r="P7" s="38">
        <v>21.28</v>
      </c>
      <c r="Q7" s="38">
        <v>67.78</v>
      </c>
      <c r="R7" s="38">
        <v>3300</v>
      </c>
      <c r="S7" s="38">
        <v>61966</v>
      </c>
      <c r="T7" s="38">
        <v>113.01</v>
      </c>
      <c r="U7" s="38">
        <v>548.32000000000005</v>
      </c>
      <c r="V7" s="38">
        <v>13179</v>
      </c>
      <c r="W7" s="38">
        <v>5.33</v>
      </c>
      <c r="X7" s="38">
        <v>2472.61</v>
      </c>
      <c r="Y7" s="38">
        <v>100.01</v>
      </c>
      <c r="Z7" s="38">
        <v>100.16</v>
      </c>
      <c r="AA7" s="38">
        <v>106.1</v>
      </c>
      <c r="AB7" s="38">
        <v>101.72</v>
      </c>
      <c r="AC7" s="38">
        <v>109.59</v>
      </c>
      <c r="AD7" s="38">
        <v>100.94</v>
      </c>
      <c r="AE7" s="38">
        <v>100.85</v>
      </c>
      <c r="AF7" s="38">
        <v>102.13</v>
      </c>
      <c r="AG7" s="38">
        <v>101.72</v>
      </c>
      <c r="AH7" s="38">
        <v>102.73</v>
      </c>
      <c r="AI7" s="38">
        <v>102.87</v>
      </c>
      <c r="AJ7" s="38">
        <v>0</v>
      </c>
      <c r="AK7" s="38">
        <v>0</v>
      </c>
      <c r="AL7" s="38">
        <v>0</v>
      </c>
      <c r="AM7" s="38">
        <v>0</v>
      </c>
      <c r="AN7" s="38">
        <v>0</v>
      </c>
      <c r="AO7" s="38">
        <v>101.85</v>
      </c>
      <c r="AP7" s="38">
        <v>110.77</v>
      </c>
      <c r="AQ7" s="38">
        <v>109.51</v>
      </c>
      <c r="AR7" s="38">
        <v>112.88</v>
      </c>
      <c r="AS7" s="38">
        <v>94.97</v>
      </c>
      <c r="AT7" s="38">
        <v>76.63</v>
      </c>
      <c r="AU7" s="38">
        <v>5.55</v>
      </c>
      <c r="AV7" s="38">
        <v>5.74</v>
      </c>
      <c r="AW7" s="38">
        <v>16.03</v>
      </c>
      <c r="AX7" s="38">
        <v>3.05</v>
      </c>
      <c r="AY7" s="38">
        <v>1.31</v>
      </c>
      <c r="AZ7" s="38">
        <v>49.07</v>
      </c>
      <c r="BA7" s="38">
        <v>46.78</v>
      </c>
      <c r="BB7" s="38">
        <v>47.44</v>
      </c>
      <c r="BC7" s="38">
        <v>49.18</v>
      </c>
      <c r="BD7" s="38">
        <v>47.72</v>
      </c>
      <c r="BE7" s="38">
        <v>49.61</v>
      </c>
      <c r="BF7" s="38">
        <v>2379.6799999999998</v>
      </c>
      <c r="BG7" s="38">
        <v>1433.12</v>
      </c>
      <c r="BH7" s="38">
        <v>1307.7</v>
      </c>
      <c r="BI7" s="38">
        <v>1165.8399999999999</v>
      </c>
      <c r="BJ7" s="38">
        <v>648.55999999999995</v>
      </c>
      <c r="BK7" s="38">
        <v>1434.89</v>
      </c>
      <c r="BL7" s="38">
        <v>1298.9100000000001</v>
      </c>
      <c r="BM7" s="38">
        <v>1243.71</v>
      </c>
      <c r="BN7" s="38">
        <v>1194.1500000000001</v>
      </c>
      <c r="BO7" s="38">
        <v>1206.79</v>
      </c>
      <c r="BP7" s="38">
        <v>1218.7</v>
      </c>
      <c r="BQ7" s="38">
        <v>42.14</v>
      </c>
      <c r="BR7" s="38">
        <v>43.33</v>
      </c>
      <c r="BS7" s="38">
        <v>80.73</v>
      </c>
      <c r="BT7" s="38">
        <v>100</v>
      </c>
      <c r="BU7" s="38">
        <v>125.24</v>
      </c>
      <c r="BV7" s="38">
        <v>66.22</v>
      </c>
      <c r="BW7" s="38">
        <v>69.87</v>
      </c>
      <c r="BX7" s="38">
        <v>74.3</v>
      </c>
      <c r="BY7" s="38">
        <v>72.260000000000005</v>
      </c>
      <c r="BZ7" s="38">
        <v>71.84</v>
      </c>
      <c r="CA7" s="38">
        <v>74.17</v>
      </c>
      <c r="CB7" s="38">
        <v>373.71</v>
      </c>
      <c r="CC7" s="38">
        <v>365.04</v>
      </c>
      <c r="CD7" s="38">
        <v>196.02</v>
      </c>
      <c r="CE7" s="38">
        <v>158.52000000000001</v>
      </c>
      <c r="CF7" s="38">
        <v>201.31</v>
      </c>
      <c r="CG7" s="38">
        <v>246.72</v>
      </c>
      <c r="CH7" s="38">
        <v>234.96</v>
      </c>
      <c r="CI7" s="38">
        <v>221.81</v>
      </c>
      <c r="CJ7" s="38">
        <v>230.02</v>
      </c>
      <c r="CK7" s="38">
        <v>228.47</v>
      </c>
      <c r="CL7" s="38">
        <v>218.56</v>
      </c>
      <c r="CM7" s="38" t="s">
        <v>101</v>
      </c>
      <c r="CN7" s="38" t="s">
        <v>101</v>
      </c>
      <c r="CO7" s="38" t="s">
        <v>101</v>
      </c>
      <c r="CP7" s="38" t="s">
        <v>101</v>
      </c>
      <c r="CQ7" s="38" t="s">
        <v>101</v>
      </c>
      <c r="CR7" s="38">
        <v>41.35</v>
      </c>
      <c r="CS7" s="38">
        <v>42.9</v>
      </c>
      <c r="CT7" s="38">
        <v>43.36</v>
      </c>
      <c r="CU7" s="38">
        <v>42.56</v>
      </c>
      <c r="CV7" s="38">
        <v>42.47</v>
      </c>
      <c r="CW7" s="38">
        <v>42.86</v>
      </c>
      <c r="CX7" s="38">
        <v>76.42</v>
      </c>
      <c r="CY7" s="38">
        <v>77.77</v>
      </c>
      <c r="CZ7" s="38">
        <v>78.92</v>
      </c>
      <c r="DA7" s="38">
        <v>79.72</v>
      </c>
      <c r="DB7" s="38">
        <v>82.27</v>
      </c>
      <c r="DC7" s="38">
        <v>82.9</v>
      </c>
      <c r="DD7" s="38">
        <v>83.5</v>
      </c>
      <c r="DE7" s="38">
        <v>83.06</v>
      </c>
      <c r="DF7" s="38">
        <v>83.32</v>
      </c>
      <c r="DG7" s="38">
        <v>83.75</v>
      </c>
      <c r="DH7" s="38">
        <v>84.2</v>
      </c>
      <c r="DI7" s="38">
        <v>9.98</v>
      </c>
      <c r="DJ7" s="38">
        <v>12.56</v>
      </c>
      <c r="DK7" s="38">
        <v>15.22</v>
      </c>
      <c r="DL7" s="38">
        <v>17.93</v>
      </c>
      <c r="DM7" s="38">
        <v>20.82</v>
      </c>
      <c r="DN7" s="38">
        <v>22.79</v>
      </c>
      <c r="DO7" s="38">
        <v>22.77</v>
      </c>
      <c r="DP7" s="38">
        <v>23.93</v>
      </c>
      <c r="DQ7" s="38">
        <v>24.68</v>
      </c>
      <c r="DR7" s="38">
        <v>24.68</v>
      </c>
      <c r="DS7" s="38">
        <v>25.37</v>
      </c>
      <c r="DT7" s="38">
        <v>0</v>
      </c>
      <c r="DU7" s="38">
        <v>0</v>
      </c>
      <c r="DV7" s="38">
        <v>0</v>
      </c>
      <c r="DW7" s="38">
        <v>0</v>
      </c>
      <c r="DX7" s="38">
        <v>0</v>
      </c>
      <c r="DY7" s="38">
        <v>0.04</v>
      </c>
      <c r="DZ7" s="38">
        <v>0</v>
      </c>
      <c r="EA7" s="38">
        <v>0</v>
      </c>
      <c r="EB7" s="38">
        <v>0.01</v>
      </c>
      <c r="EC7" s="38">
        <v>8.6199999999999992</v>
      </c>
      <c r="ED7" s="38">
        <v>6.2</v>
      </c>
      <c r="EE7" s="38">
        <v>0.1</v>
      </c>
      <c r="EF7" s="38">
        <v>0</v>
      </c>
      <c r="EG7" s="38">
        <v>0</v>
      </c>
      <c r="EH7" s="38">
        <v>0</v>
      </c>
      <c r="EI7" s="38">
        <v>0</v>
      </c>
      <c r="EJ7" s="38">
        <v>7.0000000000000007E-2</v>
      </c>
      <c r="EK7" s="38">
        <v>0.09</v>
      </c>
      <c r="EL7" s="38">
        <v>0.09</v>
      </c>
      <c r="EM7" s="38">
        <v>0.13</v>
      </c>
      <c r="EN7" s="38">
        <v>0.36</v>
      </c>
      <c r="EO7" s="38">
        <v>0.28000000000000003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107</v>
      </c>
    </row>
    <row r="12" spans="1:148" x14ac:dyDescent="0.15">
      <c r="B12">
        <v>1</v>
      </c>
      <c r="C12">
        <v>1</v>
      </c>
      <c r="D12">
        <v>1</v>
      </c>
      <c r="E12">
        <v>1</v>
      </c>
      <c r="F12">
        <v>1</v>
      </c>
      <c r="G12" t="s">
        <v>108</v>
      </c>
    </row>
    <row r="13" spans="1:148" x14ac:dyDescent="0.15">
      <c r="B13" t="s">
        <v>109</v>
      </c>
      <c r="C13" t="s">
        <v>109</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2021-01-20T01:41:30Z</cp:lastPrinted>
  <dcterms:created xsi:type="dcterms:W3CDTF">2020-12-04T02:31:56Z</dcterms:created>
  <dcterms:modified xsi:type="dcterms:W3CDTF">2021-01-20T02:02:36Z</dcterms:modified>
  <cp:category/>
</cp:coreProperties>
</file>