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172.18.201.210\尾花沢市共有フォルダ\12環境整備課\課共通\調査報告等（庁内）\R2\58　経営比較分析表の分析について　1月25日\農業集落排水\"/>
    </mc:Choice>
  </mc:AlternateContent>
  <xr:revisionPtr revIDLastSave="0" documentId="13_ncr:1_{01284E92-B337-46E4-A0BF-1E88EC1D39B0}" xr6:coauthVersionLast="37" xr6:coauthVersionMax="37" xr10:uidLastSave="{00000000-0000-0000-0000-000000000000}"/>
  <workbookProtection workbookAlgorithmName="SHA-512" workbookHashValue="29BCeEFTwUGzr8CwlL61YAzPHITb9+e2Hk94F8vv6Wy/WXPBgdmjR0zka1gfQhaDDMemnX6vONSenUJCx7RtyQ==" workbookSaltValue="cDfJ2qJnHrf+bBlb7e9M3A==" workbookSpinCount="100000" lockStructure="1"/>
  <bookViews>
    <workbookView xWindow="0" yWindow="0" windowWidth="15360" windowHeight="7635" xr2:uid="{00000000-000D-0000-FFFF-FFFF00000000}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<sst xmlns="http://schemas.openxmlformats.org/spreadsheetml/2006/main" count="236" uniqueCount="121">
  <si>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</si>
  <si>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</si>
  <si>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</si>
  <si>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</si>
  <si>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</si>
  <si>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</si>
  <si>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</si>
  <si>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</si>
  <si>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</si>
  <si>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</si>
  <si>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</si>
  <si>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</si>
  <si>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</si>
  <si>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</si>
  <si>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</si>
  <si>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</si>
  <si>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</si>
  <si>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</si>
  <si>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</si>
  <si>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</si>
  <si>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</si>
  <si>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</si>
  <si>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</si>
  <si>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</si>
  <si>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</si>
  <si>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</si>
  <si>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</si>
  <si>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</si>
  <si>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</si>
  <si>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</si>
  <si>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</si>
  <si>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</si>
  <si>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</si>
  <si>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</si>
  <si>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</si>
  <si>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</si>
  <si>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</si>
  <si>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</si>
  <si>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</si>
  <si>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</si>
  <si>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</si>
  <si>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</si>
  <si>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</si>
  <si>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</si>
  <si>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</si>
  <si>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</si>
  <si>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</si>
  <si>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</si>
  <si>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</si>
  <si>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</si>
  <si>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</si>
  <si>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</si>
  <si>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</si>
  <si>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</si>
  <si>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</si>
  <si>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</si>
  <si>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</si>
  <si>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</si>
  <si>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</si>
  <si>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</si>
  <si>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</si>
  <si>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</si>
  <si>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</si>
  <si>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</si>
  <si>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</si>
  <si>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</si>
  <si>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</si>
  <si>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</si>
  <si>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</si>
  <si>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</si>
  <si>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</si>
  <si>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</si>
  <si>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</si>
  <si>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</si>
  <si>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</si>
  <si>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</si>
  <si>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</si>
  <si>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</si>
  <si>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</si>
  <si>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</si>
  <si>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</si>
  <si>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</si>
  <si>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</si>
  <si>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</si>
  <si>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</si>
  <si>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</si>
  <si>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</si>
  <si>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</si>
  <si>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</si>
  <si>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</si>
  <si>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</si>
  <si>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</si>
  <si>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</si>
  <si>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</si>
  <si>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</si>
  <si>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</si>
  <si>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</si>
  <si>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</si>
  <si>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尾花沢市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</si>
  <si>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</si>
  <si>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</si>
  <si>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</si>
  <si>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</si>
  <si>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</si>
  <si>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</si>
  <si>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</si>
  <si>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</si>
  <si>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</si>
  <si>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</si>
  <si>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</si>
  <si>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</si>
  <si>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</si>
  <si>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</si>
  <si>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</si>
  <si>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</si>
  <si>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</si>
  <si>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</si>
  <si>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</si>
  <si>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３処理区あり、供用開始が牛房野処理区で平成１３年４月、毒沢処理区で平成１６年４月、宮沢西部処理区で平成２０年４月と幅がある。
　令和２年度に機能診断を実施し、令和３年度に最適化構想を策定することで、各施設の老朽化対策を着実に推進していく。</t>
    <rPh sb="2" eb="4">
      <t>ショリ</t>
    </rPh>
    <rPh sb="4" eb="5">
      <t>ク</t>
    </rPh>
    <rPh sb="8" eb="10">
      <t>キョウヨウ</t>
    </rPh>
    <rPh sb="10" eb="12">
      <t>カイシ</t>
    </rPh>
    <rPh sb="13" eb="16">
      <t>ゴボウノ</t>
    </rPh>
    <rPh sb="16" eb="18">
      <t>ショリ</t>
    </rPh>
    <rPh sb="18" eb="19">
      <t>ク</t>
    </rPh>
    <rPh sb="20" eb="22">
      <t>ヘイセイ</t>
    </rPh>
    <rPh sb="24" eb="25">
      <t>ネン</t>
    </rPh>
    <rPh sb="26" eb="27">
      <t>ガツ</t>
    </rPh>
    <rPh sb="28" eb="30">
      <t>ドクサワ</t>
    </rPh>
    <rPh sb="30" eb="32">
      <t>ショリ</t>
    </rPh>
    <rPh sb="32" eb="33">
      <t>ク</t>
    </rPh>
    <rPh sb="34" eb="36">
      <t>ヘイセイ</t>
    </rPh>
    <rPh sb="38" eb="39">
      <t>ネン</t>
    </rPh>
    <rPh sb="40" eb="41">
      <t>ガツ</t>
    </rPh>
    <rPh sb="42" eb="44">
      <t>ミヤサワ</t>
    </rPh>
    <rPh sb="44" eb="46">
      <t>セイブ</t>
    </rPh>
    <rPh sb="46" eb="48">
      <t>ショリ</t>
    </rPh>
    <rPh sb="48" eb="49">
      <t>ク</t>
    </rPh>
    <rPh sb="50" eb="52">
      <t>ヘイセイ</t>
    </rPh>
    <rPh sb="54" eb="55">
      <t>ネン</t>
    </rPh>
    <rPh sb="56" eb="57">
      <t>ガツ</t>
    </rPh>
    <rPh sb="58" eb="59">
      <t>ハバ</t>
    </rPh>
    <rPh sb="65" eb="67">
      <t>レイワ</t>
    </rPh>
    <rPh sb="68" eb="70">
      <t>ネンド</t>
    </rPh>
    <rPh sb="71" eb="73">
      <t>キノウ</t>
    </rPh>
    <rPh sb="73" eb="75">
      <t>シンダン</t>
    </rPh>
    <rPh sb="76" eb="78">
      <t>ジッシ</t>
    </rPh>
    <rPh sb="80" eb="82">
      <t>レイワ</t>
    </rPh>
    <rPh sb="83" eb="85">
      <t>ネンド</t>
    </rPh>
    <rPh sb="86" eb="89">
      <t>サイテキカ</t>
    </rPh>
    <rPh sb="89" eb="91">
      <t>コウソウ</t>
    </rPh>
    <rPh sb="92" eb="94">
      <t>サクテイ</t>
    </rPh>
    <rPh sb="100" eb="103">
      <t>カクシセツ</t>
    </rPh>
    <rPh sb="104" eb="107">
      <t>ロウキュウカ</t>
    </rPh>
    <rPh sb="107" eb="109">
      <t>タイサク</t>
    </rPh>
    <rPh sb="110" eb="112">
      <t>チャクジツ</t>
    </rPh>
    <rPh sb="113" eb="115">
      <t>スイシン</t>
    </rPh>
    <phoneticPr fontId="4"/>
  </si>
  <si>
    <t>　牛房野、毒沢、宮沢西部の３処理区あるが、どの処理区も高齢化や人口減少により、水洗化率や施設使用率が伸び悩んでおり、経費回収率が低く適切な水準の料金収入に結び付いていない。
　また、どの処理区も面積が広く、家屋連坦していないため効率性も良くない。
　以上から、汚水処理原価が高く、後発事業体であり、企業債残高対事業規模比率も高い。
　そのため、使用料のみでは不足が生じ、一般会計からの繰入金にて補填している状況である。</t>
    <rPh sb="1" eb="4">
      <t>ゴボウノ</t>
    </rPh>
    <rPh sb="5" eb="7">
      <t>ドクサワ</t>
    </rPh>
    <rPh sb="8" eb="10">
      <t>ミヤサワ</t>
    </rPh>
    <rPh sb="10" eb="12">
      <t>セイブ</t>
    </rPh>
    <rPh sb="14" eb="16">
      <t>ショリ</t>
    </rPh>
    <rPh sb="16" eb="17">
      <t>ク</t>
    </rPh>
    <rPh sb="23" eb="25">
      <t>ショリ</t>
    </rPh>
    <rPh sb="25" eb="26">
      <t>ク</t>
    </rPh>
    <rPh sb="27" eb="30">
      <t>コウレイカ</t>
    </rPh>
    <rPh sb="31" eb="33">
      <t>ジンコウ</t>
    </rPh>
    <rPh sb="33" eb="35">
      <t>ゲンショウ</t>
    </rPh>
    <rPh sb="39" eb="42">
      <t>スイセンカ</t>
    </rPh>
    <rPh sb="42" eb="43">
      <t>リツ</t>
    </rPh>
    <rPh sb="44" eb="46">
      <t>シセツ</t>
    </rPh>
    <rPh sb="46" eb="48">
      <t>シヨウ</t>
    </rPh>
    <rPh sb="48" eb="49">
      <t>リツ</t>
    </rPh>
    <rPh sb="50" eb="51">
      <t>ノ</t>
    </rPh>
    <rPh sb="52" eb="53">
      <t>ナヤ</t>
    </rPh>
    <rPh sb="58" eb="60">
      <t>ケイヒ</t>
    </rPh>
    <rPh sb="60" eb="62">
      <t>カイシュウ</t>
    </rPh>
    <rPh sb="62" eb="63">
      <t>リツ</t>
    </rPh>
    <rPh sb="64" eb="65">
      <t>ヒク</t>
    </rPh>
    <rPh sb="66" eb="68">
      <t>テキセツ</t>
    </rPh>
    <rPh sb="69" eb="71">
      <t>スイジュン</t>
    </rPh>
    <rPh sb="72" eb="74">
      <t>リョウキン</t>
    </rPh>
    <rPh sb="74" eb="76">
      <t>シュウニュウ</t>
    </rPh>
    <rPh sb="77" eb="78">
      <t>ムス</t>
    </rPh>
    <rPh sb="79" eb="80">
      <t>ツ</t>
    </rPh>
    <rPh sb="93" eb="95">
      <t>ショリ</t>
    </rPh>
    <rPh sb="95" eb="96">
      <t>ク</t>
    </rPh>
    <rPh sb="97" eb="99">
      <t>メンセキ</t>
    </rPh>
    <rPh sb="100" eb="101">
      <t>ヒロ</t>
    </rPh>
    <rPh sb="103" eb="105">
      <t>カオク</t>
    </rPh>
    <rPh sb="105" eb="107">
      <t>レンタン</t>
    </rPh>
    <rPh sb="114" eb="117">
      <t>コウリツセイ</t>
    </rPh>
    <rPh sb="118" eb="119">
      <t>ヨ</t>
    </rPh>
    <rPh sb="125" eb="127">
      <t>イジョウ</t>
    </rPh>
    <rPh sb="130" eb="132">
      <t>オスイ</t>
    </rPh>
    <rPh sb="132" eb="134">
      <t>ショリ</t>
    </rPh>
    <rPh sb="134" eb="136">
      <t>ゲンカ</t>
    </rPh>
    <rPh sb="137" eb="138">
      <t>タカ</t>
    </rPh>
    <rPh sb="140" eb="142">
      <t>コウハツ</t>
    </rPh>
    <rPh sb="142" eb="144">
      <t>ジギョウ</t>
    </rPh>
    <rPh sb="144" eb="145">
      <t>タイ</t>
    </rPh>
    <rPh sb="149" eb="151">
      <t>キギョウ</t>
    </rPh>
    <rPh sb="151" eb="152">
      <t>サイ</t>
    </rPh>
    <rPh sb="152" eb="154">
      <t>ザンダカ</t>
    </rPh>
    <rPh sb="154" eb="155">
      <t>タイ</t>
    </rPh>
    <rPh sb="155" eb="157">
      <t>ジギョウ</t>
    </rPh>
    <rPh sb="157" eb="159">
      <t>キボ</t>
    </rPh>
    <rPh sb="159" eb="161">
      <t>ヒリツ</t>
    </rPh>
    <rPh sb="162" eb="163">
      <t>タカ</t>
    </rPh>
    <rPh sb="172" eb="174">
      <t>シヨウ</t>
    </rPh>
    <rPh sb="174" eb="175">
      <t>リョウ</t>
    </rPh>
    <rPh sb="179" eb="181">
      <t>フソク</t>
    </rPh>
    <rPh sb="182" eb="183">
      <t>ショウ</t>
    </rPh>
    <rPh sb="185" eb="187">
      <t>イッパン</t>
    </rPh>
    <rPh sb="187" eb="189">
      <t>カイケイ</t>
    </rPh>
    <rPh sb="192" eb="194">
      <t>クリイレ</t>
    </rPh>
    <rPh sb="194" eb="195">
      <t>キン</t>
    </rPh>
    <rPh sb="197" eb="199">
      <t>ホテン</t>
    </rPh>
    <rPh sb="203" eb="205">
      <t>ジョウキョウ</t>
    </rPh>
    <phoneticPr fontId="4"/>
  </si>
  <si>
    <t>　高齢化や人口減少により経費回収率が低く、一般会計繰入金に依存している面があるが、今後も加入促進に努め、使用料の増収を図っていく。
　また、最適化構想の策定により、効率的、計画的な施設の維持管理に努め、経営改善を図っていく。</t>
    <rPh sb="1" eb="4">
      <t>コウレイカ</t>
    </rPh>
    <rPh sb="5" eb="7">
      <t>ジンコウ</t>
    </rPh>
    <rPh sb="7" eb="9">
      <t>ゲンショウ</t>
    </rPh>
    <rPh sb="12" eb="14">
      <t>ケイヒ</t>
    </rPh>
    <rPh sb="14" eb="16">
      <t>カイシュウ</t>
    </rPh>
    <rPh sb="16" eb="17">
      <t>リツ</t>
    </rPh>
    <rPh sb="18" eb="19">
      <t>ヒク</t>
    </rPh>
    <rPh sb="21" eb="23">
      <t>イッパン</t>
    </rPh>
    <rPh sb="23" eb="25">
      <t>カイケイ</t>
    </rPh>
    <rPh sb="25" eb="27">
      <t>クリイレ</t>
    </rPh>
    <rPh sb="27" eb="28">
      <t>キン</t>
    </rPh>
    <rPh sb="29" eb="31">
      <t>イゾン</t>
    </rPh>
    <rPh sb="35" eb="36">
      <t>メン</t>
    </rPh>
    <rPh sb="41" eb="43">
      <t>コンゴ</t>
    </rPh>
    <rPh sb="44" eb="46">
      <t>カニュウ</t>
    </rPh>
    <rPh sb="46" eb="48">
      <t>ソクシン</t>
    </rPh>
    <rPh sb="49" eb="50">
      <t>ツト</t>
    </rPh>
    <rPh sb="52" eb="54">
      <t>シヨウ</t>
    </rPh>
    <rPh sb="54" eb="55">
      <t>リョウ</t>
    </rPh>
    <rPh sb="56" eb="58">
      <t>ゾウシュウ</t>
    </rPh>
    <rPh sb="59" eb="60">
      <t>ハカ</t>
    </rPh>
    <rPh sb="70" eb="73">
      <t>サイテキカ</t>
    </rPh>
    <rPh sb="73" eb="75">
      <t>コウソウ</t>
    </rPh>
    <rPh sb="76" eb="78">
      <t>サクテイ</t>
    </rPh>
    <rPh sb="82" eb="85">
      <t>コウリツテキ</t>
    </rPh>
    <rPh sb="86" eb="89">
      <t>ケイカクテキ</t>
    </rPh>
    <rPh sb="90" eb="92">
      <t>シセツ</t>
    </rPh>
    <rPh sb="93" eb="95">
      <t>イジ</t>
    </rPh>
    <rPh sb="95" eb="97">
      <t>カンリ</t>
    </rPh>
    <rPh sb="98" eb="99">
      <t>ツト</t>
    </rPh>
    <rPh sb="101" eb="103">
      <t>ケイエイ</t>
    </rPh>
    <rPh sb="103" eb="105">
      <t>カイゼン</t>
    </rPh>
    <rPh sb="106" eb="107">
      <t>ハカ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</si>
</sst>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F-441D-8C2F-C08E0A3F4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2.0499999999999998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BF-441D-8C2F-C08E0A3F4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35.04</c:v>
                </c:pt>
                <c:pt idx="1">
                  <c:v>34.909999999999997</c:v>
                </c:pt>
                <c:pt idx="2">
                  <c:v>34.4</c:v>
                </c:pt>
                <c:pt idx="3">
                  <c:v>34.14</c:v>
                </c:pt>
                <c:pt idx="4">
                  <c:v>32.229999999999997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9-4F2D-ACB5-B8DEA804F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44.69</c:v>
                </c:pt>
                <c:pt idx="1">
                  <c:v>60.65</c:v>
                </c:pt>
                <c:pt idx="2">
                  <c:v>51.75</c:v>
                </c:pt>
                <c:pt idx="3">
                  <c:v>50.68</c:v>
                </c:pt>
                <c:pt idx="4">
                  <c:v>50.14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B9-4F2D-ACB5-B8DEA804F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71.86</c:v>
                </c:pt>
                <c:pt idx="1">
                  <c:v>69.989999999999995</c:v>
                </c:pt>
                <c:pt idx="2">
                  <c:v>70.19</c:v>
                </c:pt>
                <c:pt idx="3">
                  <c:v>70.28</c:v>
                </c:pt>
                <c:pt idx="4">
                  <c:v>71.39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EF-4B82-97A0-A34261895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69.67</c:v>
                </c:pt>
                <c:pt idx="1">
                  <c:v>84.58</c:v>
                </c:pt>
                <c:pt idx="2">
                  <c:v>84.84</c:v>
                </c:pt>
                <c:pt idx="3">
                  <c:v>84.86</c:v>
                </c:pt>
                <c:pt idx="4">
                  <c:v>84.98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EF-4B82-97A0-A34261895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50.46</c:v>
                </c:pt>
                <c:pt idx="1">
                  <c:v>51.12</c:v>
                </c:pt>
                <c:pt idx="2">
                  <c:v>48.46</c:v>
                </c:pt>
                <c:pt idx="3">
                  <c:v>48.13</c:v>
                </c:pt>
                <c:pt idx="4">
                  <c:v>47.39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5-4E09-A2AB-721B700E6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B5-4E09-A2AB-721B700E6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D-4EE1-B497-FF662C28C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AD-4EE1-B497-FF662C28C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CF-469E-8ADB-C7061477E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CF-469E-8ADB-C7061477E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6-43C8-91C2-93580519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B6-43C8-91C2-93580519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CA-44FE-A522-46E7DA4EE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CA-44FE-A522-46E7DA4EE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 formatCode="#,##0.00;&quot;△&quot;#,##0.00">
                  <c:v>0</c:v>
                </c:pt>
                <c:pt idx="1">
                  <c:v>4279.01</c:v>
                </c:pt>
                <c:pt idx="2">
                  <c:v>4272.3999999999996</c:v>
                </c:pt>
                <c:pt idx="3">
                  <c:v>4242.76</c:v>
                </c:pt>
                <c:pt idx="4">
                  <c:v>4113.1099999999997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E0-4A5F-98B2-6B1B29F8D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979.89</c:v>
                </c:pt>
                <c:pt idx="1">
                  <c:v>974.93</c:v>
                </c:pt>
                <c:pt idx="2">
                  <c:v>855.8</c:v>
                </c:pt>
                <c:pt idx="3">
                  <c:v>789.46</c:v>
                </c:pt>
                <c:pt idx="4">
                  <c:v>826.83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E0-4A5F-98B2-6B1B29F8D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31.88</c:v>
                </c:pt>
                <c:pt idx="1">
                  <c:v>32.43</c:v>
                </c:pt>
                <c:pt idx="2">
                  <c:v>30.94</c:v>
                </c:pt>
                <c:pt idx="3">
                  <c:v>29.52</c:v>
                </c:pt>
                <c:pt idx="4">
                  <c:v>28.53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7-42FC-A312-2C8F91BEF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41.34</c:v>
                </c:pt>
                <c:pt idx="1">
                  <c:v>55.32</c:v>
                </c:pt>
                <c:pt idx="2">
                  <c:v>59.8</c:v>
                </c:pt>
                <c:pt idx="3">
                  <c:v>57.77</c:v>
                </c:pt>
                <c:pt idx="4">
                  <c:v>57.31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67-42FC-A312-2C8F91BEF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507.26</c:v>
                </c:pt>
                <c:pt idx="1">
                  <c:v>535.15</c:v>
                </c:pt>
                <c:pt idx="2">
                  <c:v>542.97</c:v>
                </c:pt>
                <c:pt idx="3">
                  <c:v>558.12</c:v>
                </c:pt>
                <c:pt idx="4">
                  <c:v>582.74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4-42E8-A45F-D855535FA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357.49</c:v>
                </c:pt>
                <c:pt idx="1">
                  <c:v>283.17</c:v>
                </c:pt>
                <c:pt idx="2">
                  <c:v>263.76</c:v>
                </c:pt>
                <c:pt idx="3">
                  <c:v>274.35000000000002</c:v>
                </c:pt>
                <c:pt idx="4">
                  <c:v>273.52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4-42E8-A45F-D855535FA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BD42" zoomScaleNormal="100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山形県　尾花沢市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農業集落排水</v>
      </c>
      <c r="Q8" s="49"/>
      <c r="R8" s="49"/>
      <c r="S8" s="49"/>
      <c r="T8" s="49"/>
      <c r="U8" s="49"/>
      <c r="V8" s="49"/>
      <c r="W8" s="49" t="str">
        <f>データ!L6</f>
        <v>F2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15786</v>
      </c>
      <c r="AM8" s="51"/>
      <c r="AN8" s="51"/>
      <c r="AO8" s="51"/>
      <c r="AP8" s="51"/>
      <c r="AQ8" s="51"/>
      <c r="AR8" s="51"/>
      <c r="AS8" s="51"/>
      <c r="AT8" s="46">
        <f>データ!T6</f>
        <v>372.53</v>
      </c>
      <c r="AU8" s="46"/>
      <c r="AV8" s="46"/>
      <c r="AW8" s="46"/>
      <c r="AX8" s="46"/>
      <c r="AY8" s="46"/>
      <c r="AZ8" s="46"/>
      <c r="BA8" s="46"/>
      <c r="BB8" s="46">
        <f>データ!U6</f>
        <v>42.38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8.85</v>
      </c>
      <c r="Q10" s="46"/>
      <c r="R10" s="46"/>
      <c r="S10" s="46"/>
      <c r="T10" s="46"/>
      <c r="U10" s="46"/>
      <c r="V10" s="46"/>
      <c r="W10" s="46">
        <f>データ!Q6</f>
        <v>93.7</v>
      </c>
      <c r="X10" s="46"/>
      <c r="Y10" s="46"/>
      <c r="Z10" s="46"/>
      <c r="AA10" s="46"/>
      <c r="AB10" s="46"/>
      <c r="AC10" s="46"/>
      <c r="AD10" s="51">
        <f>データ!R6</f>
        <v>3300</v>
      </c>
      <c r="AE10" s="51"/>
      <c r="AF10" s="51"/>
      <c r="AG10" s="51"/>
      <c r="AH10" s="51"/>
      <c r="AI10" s="51"/>
      <c r="AJ10" s="51"/>
      <c r="AK10" s="2"/>
      <c r="AL10" s="51">
        <f>データ!V6</f>
        <v>1384</v>
      </c>
      <c r="AM10" s="51"/>
      <c r="AN10" s="51"/>
      <c r="AO10" s="51"/>
      <c r="AP10" s="51"/>
      <c r="AQ10" s="51"/>
      <c r="AR10" s="51"/>
      <c r="AS10" s="51"/>
      <c r="AT10" s="46">
        <f>データ!W6</f>
        <v>1.23</v>
      </c>
      <c r="AU10" s="46"/>
      <c r="AV10" s="46"/>
      <c r="AW10" s="46"/>
      <c r="AX10" s="46"/>
      <c r="AY10" s="46"/>
      <c r="AZ10" s="46"/>
      <c r="BA10" s="46"/>
      <c r="BB10" s="46">
        <f>データ!X6</f>
        <v>1125.2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119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118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120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【765.47】</v>
      </c>
      <c r="I86" s="26" t="str">
        <f>データ!CA6</f>
        <v>【59.59】</v>
      </c>
      <c r="J86" s="26" t="str">
        <f>データ!CL6</f>
        <v>【257.86】</v>
      </c>
      <c r="K86" s="26" t="str">
        <f>データ!CW6</f>
        <v>【51.30】</v>
      </c>
      <c r="L86" s="26" t="str">
        <f>データ!DH6</f>
        <v>【86.22】</v>
      </c>
      <c r="M86" s="26" t="s">
        <v>44</v>
      </c>
      <c r="N86" s="26" t="s">
        <v>44</v>
      </c>
      <c r="O86" s="26" t="str">
        <f>データ!EO6</f>
        <v>【0.02】</v>
      </c>
    </row>
  </sheetData>
  <sheetProtection algorithmName="SHA-512" hashValue="pX98Lc1Qe5GdoykQX7Wwbd9XCuSDPEnnMLF98hfEmQCnjwobk9Je9t0OixRr9fl6rnOuVXJg5CKrq8PgMv1ksw==" saltValue="F92zAiN51EAs9+ZvaV00+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2019</v>
      </c>
      <c r="C6" s="33">
        <f t="shared" ref="C6:X6" si="3">C7</f>
        <v>62120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山形県　尾花沢市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8.85</v>
      </c>
      <c r="Q6" s="34">
        <f t="shared" si="3"/>
        <v>93.7</v>
      </c>
      <c r="R6" s="34">
        <f t="shared" si="3"/>
        <v>3300</v>
      </c>
      <c r="S6" s="34">
        <f t="shared" si="3"/>
        <v>15786</v>
      </c>
      <c r="T6" s="34">
        <f t="shared" si="3"/>
        <v>372.53</v>
      </c>
      <c r="U6" s="34">
        <f t="shared" si="3"/>
        <v>42.38</v>
      </c>
      <c r="V6" s="34">
        <f t="shared" si="3"/>
        <v>1384</v>
      </c>
      <c r="W6" s="34">
        <f t="shared" si="3"/>
        <v>1.23</v>
      </c>
      <c r="X6" s="34">
        <f t="shared" si="3"/>
        <v>1125.2</v>
      </c>
      <c r="Y6" s="35">
        <f>IF(Y7="",NA(),Y7)</f>
        <v>50.46</v>
      </c>
      <c r="Z6" s="35">
        <f t="shared" ref="Z6:AH6" si="4">IF(Z7="",NA(),Z7)</f>
        <v>51.12</v>
      </c>
      <c r="AA6" s="35">
        <f t="shared" si="4"/>
        <v>48.46</v>
      </c>
      <c r="AB6" s="35">
        <f t="shared" si="4"/>
        <v>48.13</v>
      </c>
      <c r="AC6" s="35">
        <f t="shared" si="4"/>
        <v>47.39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5">
        <f t="shared" ref="BG6:BO6" si="7">IF(BG7="",NA(),BG7)</f>
        <v>4279.01</v>
      </c>
      <c r="BH6" s="35">
        <f t="shared" si="7"/>
        <v>4272.3999999999996</v>
      </c>
      <c r="BI6" s="35">
        <f t="shared" si="7"/>
        <v>4242.76</v>
      </c>
      <c r="BJ6" s="35">
        <f t="shared" si="7"/>
        <v>4113.1099999999997</v>
      </c>
      <c r="BK6" s="35">
        <f t="shared" si="7"/>
        <v>979.89</v>
      </c>
      <c r="BL6" s="35">
        <f t="shared" si="7"/>
        <v>974.93</v>
      </c>
      <c r="BM6" s="35">
        <f t="shared" si="7"/>
        <v>855.8</v>
      </c>
      <c r="BN6" s="35">
        <f t="shared" si="7"/>
        <v>789.46</v>
      </c>
      <c r="BO6" s="35">
        <f t="shared" si="7"/>
        <v>826.83</v>
      </c>
      <c r="BP6" s="34" t="str">
        <f>IF(BP7="","",IF(BP7="-","【-】","【"&amp;SUBSTITUTE(TEXT(BP7,"#,##0.00"),"-","△")&amp;"】"))</f>
        <v>【765.47】</v>
      </c>
      <c r="BQ6" s="35">
        <f>IF(BQ7="",NA(),BQ7)</f>
        <v>31.88</v>
      </c>
      <c r="BR6" s="35">
        <f t="shared" ref="BR6:BZ6" si="8">IF(BR7="",NA(),BR7)</f>
        <v>32.43</v>
      </c>
      <c r="BS6" s="35">
        <f t="shared" si="8"/>
        <v>30.94</v>
      </c>
      <c r="BT6" s="35">
        <f t="shared" si="8"/>
        <v>29.52</v>
      </c>
      <c r="BU6" s="35">
        <f t="shared" si="8"/>
        <v>28.53</v>
      </c>
      <c r="BV6" s="35">
        <f t="shared" si="8"/>
        <v>41.34</v>
      </c>
      <c r="BW6" s="35">
        <f t="shared" si="8"/>
        <v>55.32</v>
      </c>
      <c r="BX6" s="35">
        <f t="shared" si="8"/>
        <v>59.8</v>
      </c>
      <c r="BY6" s="35">
        <f t="shared" si="8"/>
        <v>57.77</v>
      </c>
      <c r="BZ6" s="35">
        <f t="shared" si="8"/>
        <v>57.31</v>
      </c>
      <c r="CA6" s="34" t="str">
        <f>IF(CA7="","",IF(CA7="-","【-】","【"&amp;SUBSTITUTE(TEXT(CA7,"#,##0.00"),"-","△")&amp;"】"))</f>
        <v>【59.59】</v>
      </c>
      <c r="CB6" s="35">
        <f>IF(CB7="",NA(),CB7)</f>
        <v>507.26</v>
      </c>
      <c r="CC6" s="35">
        <f t="shared" ref="CC6:CK6" si="9">IF(CC7="",NA(),CC7)</f>
        <v>535.15</v>
      </c>
      <c r="CD6" s="35">
        <f t="shared" si="9"/>
        <v>542.97</v>
      </c>
      <c r="CE6" s="35">
        <f t="shared" si="9"/>
        <v>558.12</v>
      </c>
      <c r="CF6" s="35">
        <f t="shared" si="9"/>
        <v>582.74</v>
      </c>
      <c r="CG6" s="35">
        <f t="shared" si="9"/>
        <v>357.49</v>
      </c>
      <c r="CH6" s="35">
        <f t="shared" si="9"/>
        <v>283.17</v>
      </c>
      <c r="CI6" s="35">
        <f t="shared" si="9"/>
        <v>263.76</v>
      </c>
      <c r="CJ6" s="35">
        <f t="shared" si="9"/>
        <v>274.35000000000002</v>
      </c>
      <c r="CK6" s="35">
        <f t="shared" si="9"/>
        <v>273.52</v>
      </c>
      <c r="CL6" s="34" t="str">
        <f>IF(CL7="","",IF(CL7="-","【-】","【"&amp;SUBSTITUTE(TEXT(CL7,"#,##0.00"),"-","△")&amp;"】"))</f>
        <v>【257.86】</v>
      </c>
      <c r="CM6" s="35">
        <f>IF(CM7="",NA(),CM7)</f>
        <v>35.04</v>
      </c>
      <c r="CN6" s="35">
        <f t="shared" ref="CN6:CV6" si="10">IF(CN7="",NA(),CN7)</f>
        <v>34.909999999999997</v>
      </c>
      <c r="CO6" s="35">
        <f t="shared" si="10"/>
        <v>34.4</v>
      </c>
      <c r="CP6" s="35">
        <f t="shared" si="10"/>
        <v>34.14</v>
      </c>
      <c r="CQ6" s="35">
        <f t="shared" si="10"/>
        <v>32.229999999999997</v>
      </c>
      <c r="CR6" s="35">
        <f t="shared" si="10"/>
        <v>44.69</v>
      </c>
      <c r="CS6" s="35">
        <f t="shared" si="10"/>
        <v>60.65</v>
      </c>
      <c r="CT6" s="35">
        <f t="shared" si="10"/>
        <v>51.75</v>
      </c>
      <c r="CU6" s="35">
        <f t="shared" si="10"/>
        <v>50.68</v>
      </c>
      <c r="CV6" s="35">
        <f t="shared" si="10"/>
        <v>50.14</v>
      </c>
      <c r="CW6" s="34" t="str">
        <f>IF(CW7="","",IF(CW7="-","【-】","【"&amp;SUBSTITUTE(TEXT(CW7,"#,##0.00"),"-","△")&amp;"】"))</f>
        <v>【51.30】</v>
      </c>
      <c r="CX6" s="35">
        <f>IF(CX7="",NA(),CX7)</f>
        <v>71.86</v>
      </c>
      <c r="CY6" s="35">
        <f t="shared" ref="CY6:DG6" si="11">IF(CY7="",NA(),CY7)</f>
        <v>69.989999999999995</v>
      </c>
      <c r="CZ6" s="35">
        <f t="shared" si="11"/>
        <v>70.19</v>
      </c>
      <c r="DA6" s="35">
        <f t="shared" si="11"/>
        <v>70.28</v>
      </c>
      <c r="DB6" s="35">
        <f t="shared" si="11"/>
        <v>71.39</v>
      </c>
      <c r="DC6" s="35">
        <f t="shared" si="11"/>
        <v>69.67</v>
      </c>
      <c r="DD6" s="35">
        <f t="shared" si="11"/>
        <v>84.58</v>
      </c>
      <c r="DE6" s="35">
        <f t="shared" si="11"/>
        <v>84.84</v>
      </c>
      <c r="DF6" s="35">
        <f t="shared" si="11"/>
        <v>84.86</v>
      </c>
      <c r="DG6" s="35">
        <f t="shared" si="11"/>
        <v>84.98</v>
      </c>
      <c r="DH6" s="34" t="str">
        <f>IF(DH7="","",IF(DH7="-","【-】","【"&amp;SUBSTITUTE(TEXT(DH7,"#,##0.00"),"-","△")&amp;"】"))</f>
        <v>【86.22】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0.02</v>
      </c>
      <c r="EK6" s="35">
        <f t="shared" si="14"/>
        <v>2.0499999999999998</v>
      </c>
      <c r="EL6" s="35">
        <f t="shared" si="14"/>
        <v>0.01</v>
      </c>
      <c r="EM6" s="35">
        <f t="shared" si="14"/>
        <v>0.01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15">
      <c r="A7" s="28"/>
      <c r="B7" s="37">
        <v>2019</v>
      </c>
      <c r="C7" s="37">
        <v>62120</v>
      </c>
      <c r="D7" s="37">
        <v>47</v>
      </c>
      <c r="E7" s="37">
        <v>17</v>
      </c>
      <c r="F7" s="37">
        <v>5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8.85</v>
      </c>
      <c r="Q7" s="38">
        <v>93.7</v>
      </c>
      <c r="R7" s="38">
        <v>3300</v>
      </c>
      <c r="S7" s="38">
        <v>15786</v>
      </c>
      <c r="T7" s="38">
        <v>372.53</v>
      </c>
      <c r="U7" s="38">
        <v>42.38</v>
      </c>
      <c r="V7" s="38">
        <v>1384</v>
      </c>
      <c r="W7" s="38">
        <v>1.23</v>
      </c>
      <c r="X7" s="38">
        <v>1125.2</v>
      </c>
      <c r="Y7" s="38">
        <v>50.46</v>
      </c>
      <c r="Z7" s="38">
        <v>51.12</v>
      </c>
      <c r="AA7" s="38">
        <v>48.46</v>
      </c>
      <c r="AB7" s="38">
        <v>48.13</v>
      </c>
      <c r="AC7" s="38">
        <v>47.39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4279.01</v>
      </c>
      <c r="BH7" s="38">
        <v>4272.3999999999996</v>
      </c>
      <c r="BI7" s="38">
        <v>4242.76</v>
      </c>
      <c r="BJ7" s="38">
        <v>4113.1099999999997</v>
      </c>
      <c r="BK7" s="38">
        <v>979.89</v>
      </c>
      <c r="BL7" s="38">
        <v>974.93</v>
      </c>
      <c r="BM7" s="38">
        <v>855.8</v>
      </c>
      <c r="BN7" s="38">
        <v>789.46</v>
      </c>
      <c r="BO7" s="38">
        <v>826.83</v>
      </c>
      <c r="BP7" s="38">
        <v>765.47</v>
      </c>
      <c r="BQ7" s="38">
        <v>31.88</v>
      </c>
      <c r="BR7" s="38">
        <v>32.43</v>
      </c>
      <c r="BS7" s="38">
        <v>30.94</v>
      </c>
      <c r="BT7" s="38">
        <v>29.52</v>
      </c>
      <c r="BU7" s="38">
        <v>28.53</v>
      </c>
      <c r="BV7" s="38">
        <v>41.34</v>
      </c>
      <c r="BW7" s="38">
        <v>55.32</v>
      </c>
      <c r="BX7" s="38">
        <v>59.8</v>
      </c>
      <c r="BY7" s="38">
        <v>57.77</v>
      </c>
      <c r="BZ7" s="38">
        <v>57.31</v>
      </c>
      <c r="CA7" s="38">
        <v>59.59</v>
      </c>
      <c r="CB7" s="38">
        <v>507.26</v>
      </c>
      <c r="CC7" s="38">
        <v>535.15</v>
      </c>
      <c r="CD7" s="38">
        <v>542.97</v>
      </c>
      <c r="CE7" s="38">
        <v>558.12</v>
      </c>
      <c r="CF7" s="38">
        <v>582.74</v>
      </c>
      <c r="CG7" s="38">
        <v>357.49</v>
      </c>
      <c r="CH7" s="38">
        <v>283.17</v>
      </c>
      <c r="CI7" s="38">
        <v>263.76</v>
      </c>
      <c r="CJ7" s="38">
        <v>274.35000000000002</v>
      </c>
      <c r="CK7" s="38">
        <v>273.52</v>
      </c>
      <c r="CL7" s="38">
        <v>257.86</v>
      </c>
      <c r="CM7" s="38">
        <v>35.04</v>
      </c>
      <c r="CN7" s="38">
        <v>34.909999999999997</v>
      </c>
      <c r="CO7" s="38">
        <v>34.4</v>
      </c>
      <c r="CP7" s="38">
        <v>34.14</v>
      </c>
      <c r="CQ7" s="38">
        <v>32.229999999999997</v>
      </c>
      <c r="CR7" s="38">
        <v>44.69</v>
      </c>
      <c r="CS7" s="38">
        <v>60.65</v>
      </c>
      <c r="CT7" s="38">
        <v>51.75</v>
      </c>
      <c r="CU7" s="38">
        <v>50.68</v>
      </c>
      <c r="CV7" s="38">
        <v>50.14</v>
      </c>
      <c r="CW7" s="38">
        <v>51.3</v>
      </c>
      <c r="CX7" s="38">
        <v>71.86</v>
      </c>
      <c r="CY7" s="38">
        <v>69.989999999999995</v>
      </c>
      <c r="CZ7" s="38">
        <v>70.19</v>
      </c>
      <c r="DA7" s="38">
        <v>70.28</v>
      </c>
      <c r="DB7" s="38">
        <v>71.39</v>
      </c>
      <c r="DC7" s="38">
        <v>69.67</v>
      </c>
      <c r="DD7" s="38">
        <v>84.58</v>
      </c>
      <c r="DE7" s="38">
        <v>84.84</v>
      </c>
      <c r="DF7" s="38">
        <v>84.86</v>
      </c>
      <c r="DG7" s="38">
        <v>84.98</v>
      </c>
      <c r="DH7" s="38">
        <v>86.22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0.02</v>
      </c>
      <c r="EK7" s="38">
        <v>2.0499999999999998</v>
      </c>
      <c r="EL7" s="38">
        <v>0.01</v>
      </c>
      <c r="EM7" s="38">
        <v>0.01</v>
      </c>
      <c r="EN7" s="38">
        <v>0.02</v>
      </c>
      <c r="EO7" s="38">
        <v>0.02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113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2020-12-04T03:00:20Z</dcterms:created>
  <dcterms:modified xsi:type="dcterms:W3CDTF">2021-01-21T02:39:52Z</dcterms:modified>
  <cp:category/>
</cp:coreProperties>
</file>