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YG132PC021U\Desktop\通知等\【経営比較分析表】2019_062014_47_140\"/>
    </mc:Choice>
  </mc:AlternateContent>
  <xr:revisionPtr revIDLastSave="0" documentId="13_ncr:1_{7CD05F5C-4A68-421A-BFCA-33745F5E4559}" xr6:coauthVersionLast="36" xr6:coauthVersionMax="36" xr10:uidLastSave="{00000000-0000-0000-0000-000000000000}"/>
  <workbookProtection workbookAlgorithmName="SHA-512" workbookHashValue="MQ01cVrBNTCwZmthVKjqbq14UF2iA1Z3prLkFhOGR/2uWGsg7yG1TG2Dr8x/21mJmlyWTt4YcNkzPxf23UbJQg==" workbookSaltValue="/8l8j7Cs3azt2FhDEq/xAw==" workbookSpinCount="100000" lockStructure="1"/>
  <bookViews>
    <workbookView xWindow="0" yWindow="0" windowWidth="15360" windowHeight="7632" xr2:uid="{00000000-000D-0000-FFFF-FFFF00000000}"/>
  </bookViews>
  <sheets>
    <sheet name="法非適用_駐車場整備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GQ53" i="4" s="1"/>
  <c r="BM7" i="5"/>
  <c r="BL7" i="5"/>
  <c r="FE53" i="4" s="1"/>
  <c r="BK7" i="5"/>
  <c r="BJ7" i="5"/>
  <c r="HJ52" i="4" s="1"/>
  <c r="BI7" i="5"/>
  <c r="BH7" i="5"/>
  <c r="FX52" i="4" s="1"/>
  <c r="BG7" i="5"/>
  <c r="BF7" i="5"/>
  <c r="EL52" i="4" s="1"/>
  <c r="BD7" i="5"/>
  <c r="BC7" i="5"/>
  <c r="BB7" i="5"/>
  <c r="BA7" i="5"/>
  <c r="AZ7" i="5"/>
  <c r="AY7" i="5"/>
  <c r="AX7" i="5"/>
  <c r="AW7" i="5"/>
  <c r="AV7" i="5"/>
  <c r="AU7" i="5"/>
  <c r="AS7" i="5"/>
  <c r="AR7" i="5"/>
  <c r="GQ32" i="4" s="1"/>
  <c r="AQ7" i="5"/>
  <c r="AP7" i="5"/>
  <c r="FE32" i="4" s="1"/>
  <c r="AO7" i="5"/>
  <c r="AN7" i="5"/>
  <c r="HJ31" i="4" s="1"/>
  <c r="AM7" i="5"/>
  <c r="AL7" i="5"/>
  <c r="FX31" i="4" s="1"/>
  <c r="AK7" i="5"/>
  <c r="AJ7" i="5"/>
  <c r="EL31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HX8" i="4" s="1"/>
  <c r="R7" i="5"/>
  <c r="Q7" i="5"/>
  <c r="CF10" i="4" s="1"/>
  <c r="P7" i="5"/>
  <c r="O7" i="5"/>
  <c r="N7" i="5"/>
  <c r="M7" i="5"/>
  <c r="DU8" i="4" s="1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GQ52" i="4"/>
  <c r="FE52" i="4"/>
  <c r="CS52" i="4"/>
  <c r="BZ52" i="4"/>
  <c r="BG52" i="4"/>
  <c r="AN52" i="4"/>
  <c r="U52" i="4"/>
  <c r="MA32" i="4"/>
  <c r="LH32" i="4"/>
  <c r="KO32" i="4"/>
  <c r="JV32" i="4"/>
  <c r="JC32" i="4"/>
  <c r="HJ32" i="4"/>
  <c r="FX32" i="4"/>
  <c r="EL32" i="4"/>
  <c r="CS32" i="4"/>
  <c r="BZ32" i="4"/>
  <c r="BG32" i="4"/>
  <c r="AN32" i="4"/>
  <c r="U32" i="4"/>
  <c r="MA31" i="4"/>
  <c r="LH31" i="4"/>
  <c r="KO31" i="4"/>
  <c r="JV31" i="4"/>
  <c r="JC31" i="4"/>
  <c r="GQ31" i="4"/>
  <c r="FE31" i="4"/>
  <c r="CS31" i="4"/>
  <c r="BZ31" i="4"/>
  <c r="BG31" i="4"/>
  <c r="AN31" i="4"/>
  <c r="U31" i="4"/>
  <c r="LJ10" i="4"/>
  <c r="JQ10" i="4"/>
  <c r="HX10" i="4"/>
  <c r="DU10" i="4"/>
  <c r="B10" i="4"/>
  <c r="JQ8" i="4"/>
  <c r="FJ8" i="4"/>
  <c r="CF8" i="4"/>
  <c r="B8" i="4"/>
  <c r="BZ76" i="4" l="1"/>
  <c r="HJ51" i="4"/>
  <c r="MI76" i="4"/>
  <c r="IT76" i="4"/>
  <c r="CS51" i="4"/>
  <c r="HJ30" i="4"/>
  <c r="CS30" i="4"/>
  <c r="MA51" i="4"/>
  <c r="MA30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30" i="4"/>
  <c r="AV76" i="4"/>
  <c r="KO51" i="4"/>
  <c r="LE76" i="4"/>
  <c r="FX51" i="4"/>
  <c r="KO30" i="4"/>
  <c r="HP76" i="4"/>
  <c r="BG51" i="4"/>
  <c r="FX30" i="4"/>
  <c r="HA76" i="4"/>
  <c r="FE30" i="4"/>
  <c r="AN30" i="4"/>
  <c r="AG76" i="4"/>
  <c r="JV51" i="4"/>
  <c r="KP76" i="4"/>
  <c r="FE51" i="4"/>
  <c r="JV30" i="4"/>
  <c r="AN51" i="4"/>
  <c r="JC51" i="4"/>
  <c r="KA76" i="4"/>
  <c r="EL51" i="4"/>
  <c r="GL76" i="4"/>
  <c r="U51" i="4"/>
  <c r="EL30" i="4"/>
  <c r="U30" i="4"/>
  <c r="R76" i="4"/>
  <c r="JC30" i="4"/>
</calcChain>
</file>

<file path=xl/sharedStrings.xml><?xml version="1.0" encoding="utf-8"?>
<sst xmlns="http://schemas.openxmlformats.org/spreadsheetml/2006/main" count="278" uniqueCount="125">
  <si>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</si>
  <si>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</si>
  <si>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</si>
  <si>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</si>
  <si>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</si>
  <si>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</si>
  <si>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</si>
  <si>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</si>
  <si>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</si>
  <si>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</si>
  <si>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</si>
  <si>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</si>
  <si>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</si>
  <si>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</si>
  <si>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</si>
  <si>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</si>
  <si>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</si>
  <si>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</si>
  <si>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</si>
  <si>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</si>
  <si>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</si>
  <si>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</si>
  <si>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</si>
  <si>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</si>
  <si>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</si>
  <si>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</si>
  <si>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</si>
  <si>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</si>
  <si>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</si>
  <si>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</si>
  <si>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</si>
  <si>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</si>
  <si>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</si>
  <si>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</si>
  <si>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</si>
  <si>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</si>
  <si>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</si>
  <si>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</si>
  <si>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</si>
  <si>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</si>
  <si>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</si>
  <si>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</si>
  <si>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</si>
  <si>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</si>
  <si>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</si>
  <si>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</si>
  <si>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</si>
  <si>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</si>
  <si>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</si>
  <si>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</si>
  <si>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</si>
  <si>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</si>
  <si>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</si>
  <si>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</si>
  <si>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</si>
  <si>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</si>
  <si>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</si>
  <si>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</si>
  <si>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</si>
  <si>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</si>
  <si>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</si>
  <si>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</si>
  <si>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</si>
  <si>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</si>
  <si>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</si>
  <si>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</si>
  <si>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</si>
  <si>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</si>
  <si>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</si>
  <si>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</si>
  <si>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</si>
  <si>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</si>
  <si>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</si>
  <si>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</si>
  <si>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</si>
  <si>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</si>
  <si>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</si>
  <si>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</si>
  <si>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</si>
  <si>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</si>
  <si>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</si>
  <si>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</si>
  <si>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</si>
  <si>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</si>
  <si>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</si>
  <si>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</si>
  <si>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</si>
  <si>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</si>
  <si>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</si>
  <si>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</si>
  <si>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</si>
  <si>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</si>
  <si>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</si>
  <si>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</si>
  <si>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</si>
  <si>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</si>
  <si>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</si>
  <si>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</si>
  <si>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</si>
  <si>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</si>
  <si>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</si>
  <si>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</si>
  <si>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</si>
  <si>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山形県　山形市</t>
  </si>
  <si>
    <t>山形市大手町駐車場</t>
  </si>
  <si>
    <t>法非適用</t>
  </si>
  <si>
    <t>駐車場整備事業</t>
  </si>
  <si>
    <t>-</t>
  </si>
  <si>
    <t>Ａ２Ｂ２</t>
  </si>
  <si>
    <t>非設置</t>
  </si>
  <si>
    <t>該当数値なし</t>
  </si>
  <si>
    <t>都市計画駐車場</t>
  </si>
  <si>
    <t>地下式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</si>
  <si>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</si>
  <si>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</si>
  <si>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</si>
  <si>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</si>
  <si>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</si>
  <si>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</si>
  <si>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</si>
  <si>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</si>
  <si>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①収益的収支比率は、経年、類似施設平均値を下
回っており、平成28年度以外、100%を下回っている。
④売上高GOP比率は、収益の減収や老朽化対策工
事により、マイナス比率が大きくなった年度（平
成27・29・30年度）がある。
⑤EBITDAは、収益の減収や老朽化対策工事によ
り、マイナス比率が大きくなった年度（平成27・
29・30年度）がある。</t>
    <phoneticPr fontId="5"/>
  </si>
  <si>
    <t>今後、施設の老朽化対策工事にあたっては駐車場
事業債の活用を検討しながら進めていく予定であ
る。</t>
    <phoneticPr fontId="5"/>
  </si>
  <si>
    <t>⑪稼動率は、例年100%を下回っており、全国平均
値及び類似施設平均値と比較しても、非常に低い
水準にある。公園や美術館があるものの、利用率
に結びついていない現状である。利用拡大を図る
ことが難しい環境にはあり、対策を検討していく
ことが必要である。</t>
    <phoneticPr fontId="5"/>
  </si>
  <si>
    <t>当駐車場においては、増収を図っていくことが難
しい環境下にあるが、利用拡大に向けた取組みを
強化し、経費節減の徹底を図りながら、良好な施
設の管理運営に努めていく必要がある。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</si>
</sst>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62.5</c:v>
                </c:pt>
                <c:pt idx="1">
                  <c:v>102.9</c:v>
                </c:pt>
                <c:pt idx="2">
                  <c:v>80.599999999999994</c:v>
                </c:pt>
                <c:pt idx="3">
                  <c:v>81</c:v>
                </c:pt>
                <c:pt idx="4">
                  <c:v>84.9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E7-44C1-A27A-FCF870396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133.5</c:v>
                </c:pt>
                <c:pt idx="1">
                  <c:v>136.30000000000001</c:v>
                </c:pt>
                <c:pt idx="2">
                  <c:v>130.9</c:v>
                </c:pt>
                <c:pt idx="3">
                  <c:v>160.6</c:v>
                </c:pt>
                <c:pt idx="4">
                  <c:v>133.80000000000001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E7-44C1-A27A-FCF870396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31.7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9F-435C-99DF-F6FB1BDF9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181.6</c:v>
                </c:pt>
                <c:pt idx="1">
                  <c:v>148.9</c:v>
                </c:pt>
                <c:pt idx="2">
                  <c:v>135.30000000000001</c:v>
                </c:pt>
                <c:pt idx="3">
                  <c:v>103.6</c:v>
                </c:pt>
                <c:pt idx="4">
                  <c:v>119.5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9F-435C-99DF-F6FB1BDF9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0BE-4369-B57D-20F020431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BE-4369-B57D-20F0204317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27E-41E8-AE81-9AC8CDBDC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7E-41E8-AE81-9AC8CDBDC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34-4955-B317-7FCF04308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7.1</c:v>
                </c:pt>
                <c:pt idx="1">
                  <c:v>5.5</c:v>
                </c:pt>
                <c:pt idx="2">
                  <c:v>5.2</c:v>
                </c:pt>
                <c:pt idx="3">
                  <c:v>3.8</c:v>
                </c:pt>
                <c:pt idx="4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34-4955-B317-7FCF04308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FA-4F68-A5A3-7C91E2488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56</c:v>
                </c:pt>
                <c:pt idx="1">
                  <c:v>42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FA-4F68-A5A3-7C91E2488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84.6</c:v>
                </c:pt>
                <c:pt idx="1">
                  <c:v>88.5</c:v>
                </c:pt>
                <c:pt idx="2">
                  <c:v>74.2</c:v>
                </c:pt>
                <c:pt idx="3">
                  <c:v>70.3</c:v>
                </c:pt>
                <c:pt idx="4">
                  <c:v>74.2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1-454C-9EA0-C2765E425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169.3</c:v>
                </c:pt>
                <c:pt idx="1">
                  <c:v>166.6</c:v>
                </c:pt>
                <c:pt idx="2">
                  <c:v>164.4</c:v>
                </c:pt>
                <c:pt idx="3">
                  <c:v>161.5</c:v>
                </c:pt>
                <c:pt idx="4">
                  <c:v>156.9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81-454C-9EA0-C2765E425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-60</c:v>
                </c:pt>
                <c:pt idx="1">
                  <c:v>2.8</c:v>
                </c:pt>
                <c:pt idx="2">
                  <c:v>-24.1</c:v>
                </c:pt>
                <c:pt idx="3">
                  <c:v>-23.5</c:v>
                </c:pt>
                <c:pt idx="4">
                  <c:v>-17.8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B-4BE8-9F5E-8C6A38488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8</c:v>
                </c:pt>
                <c:pt idx="1">
                  <c:v>13.7</c:v>
                </c:pt>
                <c:pt idx="2">
                  <c:v>7.5</c:v>
                </c:pt>
                <c:pt idx="3">
                  <c:v>0.6</c:v>
                </c:pt>
                <c:pt idx="4">
                  <c:v>-10.5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4B-4BE8-9F5E-8C6A38488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-17307</c:v>
                </c:pt>
                <c:pt idx="1">
                  <c:v>837</c:v>
                </c:pt>
                <c:pt idx="2">
                  <c:v>-5779</c:v>
                </c:pt>
                <c:pt idx="3">
                  <c:v>-5705</c:v>
                </c:pt>
                <c:pt idx="4">
                  <c:v>-4561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5-409C-ABCD-39C51BDE7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21116</c:v>
                </c:pt>
                <c:pt idx="1">
                  <c:v>20714</c:v>
                </c:pt>
                <c:pt idx="2">
                  <c:v>16622</c:v>
                </c:pt>
                <c:pt idx="3">
                  <c:v>16948</c:v>
                </c:pt>
                <c:pt idx="4">
                  <c:v>5128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E5-409C-ABCD-39C51BDE7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R88"/>
  <sheetViews>
    <sheetView showGridLines="0" tabSelected="1" topLeftCell="FT58" zoomScaleNormal="100" zoomScaleSheetLayoutView="70" workbookViewId="0">
      <selection activeCell="NI85" sqref="NI85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2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2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8" t="str">
        <f>データ!H6&amp;"　"&amp;データ!I6</f>
        <v>山形県山形市　山形市大手町駐車場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2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Ａ２Ｂ２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公共施設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無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5866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2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2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111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地下式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33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182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250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代行制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2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121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H27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H28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H29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H30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H27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H28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H29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H30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H27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H28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H29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H30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データ!Y7</f>
        <v>62.5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102.9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80.599999999999994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81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84.9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データ!DK7</f>
        <v>84.6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88.5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74.2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70.3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74.2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データ!AD7</f>
        <v>133.5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136.30000000000001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130.9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160.6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133.80000000000001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データ!AO7</f>
        <v>7.1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5.5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5.2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3.8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4.2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データ!DP7</f>
        <v>169.3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166.6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164.4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161.5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156.9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122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123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H27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H28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H29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H30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H27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H28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H29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H30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H27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H28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H29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H30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データ!BF7</f>
        <v>-60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2.8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-24.1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-23.5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-17.8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データ!BQ7</f>
        <v>-17307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837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-5779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-5705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-4561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データ!AZ7</f>
        <v>56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42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44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45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46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データ!BK7</f>
        <v>8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13.7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7.5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0.6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-10.5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データ!BV7</f>
        <v>21116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20714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16622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16948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5128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2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124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0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データ!$B$11</f>
        <v>H27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データ!$C$11</f>
        <v>H28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データ!$D$11</f>
        <v>H29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データ!$E$11</f>
        <v>H30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データ!$F$11</f>
        <v>R01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0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データ!$B$11</f>
        <v>H27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データ!$C$11</f>
        <v>H28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データ!$D$11</f>
        <v>H29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データ!$E$11</f>
        <v>H30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データ!$F$11</f>
        <v>R01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データ!$B$11</f>
        <v>H27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データ!$C$11</f>
        <v>H28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データ!$D$11</f>
        <v>H29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データ!$E$11</f>
        <v>H30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データ!$F$11</f>
        <v>R01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31.7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30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181.6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148.9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135.30000000000001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103.6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119.5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2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2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ilcIB0AIcRUafuV202tod6i0gdXb3zWacI75B8S8lq2LvcB8d964xg/0trGOV+YZYiU0Tm8jQMViAPV9XfKMKQ==" saltValue="3I8RCoXoG6GNHLAFoRawy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U20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2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2" customHeight="1" x14ac:dyDescent="0.2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2">
      <c r="A4" s="49" t="s">
        <v>61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62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63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64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65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66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67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68</v>
      </c>
      <c r="CN4" s="141" t="s">
        <v>69</v>
      </c>
      <c r="CO4" s="143" t="s">
        <v>70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71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72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2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89</v>
      </c>
      <c r="AL5" s="59" t="s">
        <v>90</v>
      </c>
      <c r="AM5" s="59" t="s">
        <v>91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89</v>
      </c>
      <c r="AW5" s="59" t="s">
        <v>90</v>
      </c>
      <c r="AX5" s="59" t="s">
        <v>91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89</v>
      </c>
      <c r="BH5" s="59" t="s">
        <v>90</v>
      </c>
      <c r="BI5" s="59" t="s">
        <v>91</v>
      </c>
      <c r="BJ5" s="59" t="s">
        <v>92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89</v>
      </c>
      <c r="BS5" s="59" t="s">
        <v>90</v>
      </c>
      <c r="BT5" s="59" t="s">
        <v>91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89</v>
      </c>
      <c r="CD5" s="59" t="s">
        <v>90</v>
      </c>
      <c r="CE5" s="59" t="s">
        <v>91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42"/>
      <c r="CN5" s="142"/>
      <c r="CO5" s="59" t="s">
        <v>88</v>
      </c>
      <c r="CP5" s="59" t="s">
        <v>89</v>
      </c>
      <c r="CQ5" s="59" t="s">
        <v>90</v>
      </c>
      <c r="CR5" s="59" t="s">
        <v>91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90</v>
      </c>
      <c r="DC5" s="59" t="s">
        <v>91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89</v>
      </c>
      <c r="DM5" s="59" t="s">
        <v>90</v>
      </c>
      <c r="DN5" s="59" t="s">
        <v>91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2">
      <c r="A6" s="49" t="s">
        <v>99</v>
      </c>
      <c r="B6" s="60">
        <f>B8</f>
        <v>2019</v>
      </c>
      <c r="C6" s="60">
        <f t="shared" ref="C6:X6" si="1">C8</f>
        <v>62014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山形県山形市</v>
      </c>
      <c r="I6" s="60" t="str">
        <f t="shared" si="1"/>
        <v>山形市大手町駐車場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地下式</v>
      </c>
      <c r="R6" s="63">
        <f t="shared" si="1"/>
        <v>33</v>
      </c>
      <c r="S6" s="62" t="str">
        <f t="shared" si="1"/>
        <v>公共施設</v>
      </c>
      <c r="T6" s="62" t="str">
        <f t="shared" si="1"/>
        <v>無</v>
      </c>
      <c r="U6" s="63">
        <f t="shared" si="1"/>
        <v>5866</v>
      </c>
      <c r="V6" s="63">
        <f t="shared" si="1"/>
        <v>182</v>
      </c>
      <c r="W6" s="63">
        <f t="shared" si="1"/>
        <v>250</v>
      </c>
      <c r="X6" s="62" t="str">
        <f t="shared" si="1"/>
        <v>代行制</v>
      </c>
      <c r="Y6" s="64">
        <f>IF(Y8="-",NA(),Y8)</f>
        <v>62.5</v>
      </c>
      <c r="Z6" s="64">
        <f t="shared" ref="Z6:AH6" si="2">IF(Z8="-",NA(),Z8)</f>
        <v>102.9</v>
      </c>
      <c r="AA6" s="64">
        <f t="shared" si="2"/>
        <v>80.599999999999994</v>
      </c>
      <c r="AB6" s="64">
        <f t="shared" si="2"/>
        <v>81</v>
      </c>
      <c r="AC6" s="64">
        <f t="shared" si="2"/>
        <v>84.9</v>
      </c>
      <c r="AD6" s="64">
        <f t="shared" si="2"/>
        <v>133.5</v>
      </c>
      <c r="AE6" s="64">
        <f t="shared" si="2"/>
        <v>136.30000000000001</v>
      </c>
      <c r="AF6" s="64">
        <f t="shared" si="2"/>
        <v>130.9</v>
      </c>
      <c r="AG6" s="64">
        <f t="shared" si="2"/>
        <v>160.6</v>
      </c>
      <c r="AH6" s="64">
        <f t="shared" si="2"/>
        <v>133.80000000000001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7.1</v>
      </c>
      <c r="AP6" s="64">
        <f t="shared" si="3"/>
        <v>5.5</v>
      </c>
      <c r="AQ6" s="64">
        <f t="shared" si="3"/>
        <v>5.2</v>
      </c>
      <c r="AR6" s="64">
        <f t="shared" si="3"/>
        <v>3.8</v>
      </c>
      <c r="AS6" s="64">
        <f t="shared" si="3"/>
        <v>4.2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56</v>
      </c>
      <c r="BA6" s="65">
        <f t="shared" si="4"/>
        <v>42</v>
      </c>
      <c r="BB6" s="65">
        <f t="shared" si="4"/>
        <v>44</v>
      </c>
      <c r="BC6" s="65">
        <f t="shared" si="4"/>
        <v>45</v>
      </c>
      <c r="BD6" s="65">
        <f t="shared" si="4"/>
        <v>46</v>
      </c>
      <c r="BE6" s="63" t="str">
        <f>IF(BE8="-","",IF(BE8="-","【-】","【"&amp;SUBSTITUTE(TEXT(BE8,"#,##0"),"-","△")&amp;"】"))</f>
        <v>【17】</v>
      </c>
      <c r="BF6" s="64">
        <f>IF(BF8="-",NA(),BF8)</f>
        <v>-60</v>
      </c>
      <c r="BG6" s="64">
        <f t="shared" ref="BG6:BO6" si="5">IF(BG8="-",NA(),BG8)</f>
        <v>2.8</v>
      </c>
      <c r="BH6" s="64">
        <f t="shared" si="5"/>
        <v>-24.1</v>
      </c>
      <c r="BI6" s="64">
        <f t="shared" si="5"/>
        <v>-23.5</v>
      </c>
      <c r="BJ6" s="64">
        <f t="shared" si="5"/>
        <v>-17.8</v>
      </c>
      <c r="BK6" s="64">
        <f t="shared" si="5"/>
        <v>8</v>
      </c>
      <c r="BL6" s="64">
        <f t="shared" si="5"/>
        <v>13.7</v>
      </c>
      <c r="BM6" s="64">
        <f t="shared" si="5"/>
        <v>7.5</v>
      </c>
      <c r="BN6" s="64">
        <f t="shared" si="5"/>
        <v>0.6</v>
      </c>
      <c r="BO6" s="64">
        <f t="shared" si="5"/>
        <v>-10.5</v>
      </c>
      <c r="BP6" s="61" t="str">
        <f>IF(BP8="-","",IF(BP8="-","【-】","【"&amp;SUBSTITUTE(TEXT(BP8,"#,##0.0"),"-","△")&amp;"】"))</f>
        <v>【20.8】</v>
      </c>
      <c r="BQ6" s="65">
        <f>IF(BQ8="-",NA(),BQ8)</f>
        <v>-17307</v>
      </c>
      <c r="BR6" s="65">
        <f t="shared" ref="BR6:BZ6" si="6">IF(BR8="-",NA(),BR8)</f>
        <v>837</v>
      </c>
      <c r="BS6" s="65">
        <f t="shared" si="6"/>
        <v>-5779</v>
      </c>
      <c r="BT6" s="65">
        <f t="shared" si="6"/>
        <v>-5705</v>
      </c>
      <c r="BU6" s="65">
        <f t="shared" si="6"/>
        <v>-4561</v>
      </c>
      <c r="BV6" s="65">
        <f t="shared" si="6"/>
        <v>21116</v>
      </c>
      <c r="BW6" s="65">
        <f t="shared" si="6"/>
        <v>20714</v>
      </c>
      <c r="BX6" s="65">
        <f t="shared" si="6"/>
        <v>16622</v>
      </c>
      <c r="BY6" s="65">
        <f t="shared" si="6"/>
        <v>16948</v>
      </c>
      <c r="BZ6" s="65">
        <f t="shared" si="6"/>
        <v>5128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100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31.7</v>
      </c>
      <c r="DD6" s="64">
        <f t="shared" si="8"/>
        <v>30</v>
      </c>
      <c r="DE6" s="64">
        <f t="shared" si="8"/>
        <v>181.6</v>
      </c>
      <c r="DF6" s="64">
        <f t="shared" si="8"/>
        <v>148.9</v>
      </c>
      <c r="DG6" s="64">
        <f t="shared" si="8"/>
        <v>135.30000000000001</v>
      </c>
      <c r="DH6" s="64">
        <f t="shared" si="8"/>
        <v>103.6</v>
      </c>
      <c r="DI6" s="64">
        <f t="shared" si="8"/>
        <v>119.5</v>
      </c>
      <c r="DJ6" s="61" t="str">
        <f>IF(DJ8="-","",IF(DJ8="-","【-】","【"&amp;SUBSTITUTE(TEXT(DJ8,"#,##0.0"),"-","△")&amp;"】"))</f>
        <v>【425.4】</v>
      </c>
      <c r="DK6" s="64">
        <f>IF(DK8="-",NA(),DK8)</f>
        <v>84.6</v>
      </c>
      <c r="DL6" s="64">
        <f t="shared" ref="DL6:DT6" si="9">IF(DL8="-",NA(),DL8)</f>
        <v>88.5</v>
      </c>
      <c r="DM6" s="64">
        <f t="shared" si="9"/>
        <v>74.2</v>
      </c>
      <c r="DN6" s="64">
        <f t="shared" si="9"/>
        <v>70.3</v>
      </c>
      <c r="DO6" s="64">
        <f t="shared" si="9"/>
        <v>74.2</v>
      </c>
      <c r="DP6" s="64">
        <f t="shared" si="9"/>
        <v>169.3</v>
      </c>
      <c r="DQ6" s="64">
        <f t="shared" si="9"/>
        <v>166.6</v>
      </c>
      <c r="DR6" s="64">
        <f t="shared" si="9"/>
        <v>164.4</v>
      </c>
      <c r="DS6" s="64">
        <f t="shared" si="9"/>
        <v>161.5</v>
      </c>
      <c r="DT6" s="64">
        <f t="shared" si="9"/>
        <v>156.9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2">
      <c r="A7" s="49" t="s">
        <v>101</v>
      </c>
      <c r="B7" s="60">
        <f t="shared" ref="B7:X7" si="10">B8</f>
        <v>2019</v>
      </c>
      <c r="C7" s="60">
        <f t="shared" si="10"/>
        <v>62014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山形県　山形市</v>
      </c>
      <c r="I7" s="60" t="str">
        <f t="shared" si="10"/>
        <v>山形市大手町駐車場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地下式</v>
      </c>
      <c r="R7" s="63">
        <f t="shared" si="10"/>
        <v>33</v>
      </c>
      <c r="S7" s="62" t="str">
        <f t="shared" si="10"/>
        <v>公共施設</v>
      </c>
      <c r="T7" s="62" t="str">
        <f t="shared" si="10"/>
        <v>無</v>
      </c>
      <c r="U7" s="63">
        <f t="shared" si="10"/>
        <v>5866</v>
      </c>
      <c r="V7" s="63">
        <f t="shared" si="10"/>
        <v>182</v>
      </c>
      <c r="W7" s="63">
        <f t="shared" si="10"/>
        <v>250</v>
      </c>
      <c r="X7" s="62" t="str">
        <f t="shared" si="10"/>
        <v>代行制</v>
      </c>
      <c r="Y7" s="64">
        <f>Y8</f>
        <v>62.5</v>
      </c>
      <c r="Z7" s="64">
        <f t="shared" ref="Z7:AH7" si="11">Z8</f>
        <v>102.9</v>
      </c>
      <c r="AA7" s="64">
        <f t="shared" si="11"/>
        <v>80.599999999999994</v>
      </c>
      <c r="AB7" s="64">
        <f t="shared" si="11"/>
        <v>81</v>
      </c>
      <c r="AC7" s="64">
        <f t="shared" si="11"/>
        <v>84.9</v>
      </c>
      <c r="AD7" s="64">
        <f t="shared" si="11"/>
        <v>133.5</v>
      </c>
      <c r="AE7" s="64">
        <f t="shared" si="11"/>
        <v>136.30000000000001</v>
      </c>
      <c r="AF7" s="64">
        <f t="shared" si="11"/>
        <v>130.9</v>
      </c>
      <c r="AG7" s="64">
        <f t="shared" si="11"/>
        <v>160.6</v>
      </c>
      <c r="AH7" s="64">
        <f t="shared" si="11"/>
        <v>133.80000000000001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7.1</v>
      </c>
      <c r="AP7" s="64">
        <f t="shared" si="12"/>
        <v>5.5</v>
      </c>
      <c r="AQ7" s="64">
        <f t="shared" si="12"/>
        <v>5.2</v>
      </c>
      <c r="AR7" s="64">
        <f t="shared" si="12"/>
        <v>3.8</v>
      </c>
      <c r="AS7" s="64">
        <f t="shared" si="12"/>
        <v>4.2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56</v>
      </c>
      <c r="BA7" s="65">
        <f t="shared" si="13"/>
        <v>42</v>
      </c>
      <c r="BB7" s="65">
        <f t="shared" si="13"/>
        <v>44</v>
      </c>
      <c r="BC7" s="65">
        <f t="shared" si="13"/>
        <v>45</v>
      </c>
      <c r="BD7" s="65">
        <f t="shared" si="13"/>
        <v>46</v>
      </c>
      <c r="BE7" s="63"/>
      <c r="BF7" s="64">
        <f>BF8</f>
        <v>-60</v>
      </c>
      <c r="BG7" s="64">
        <f t="shared" ref="BG7:BO7" si="14">BG8</f>
        <v>2.8</v>
      </c>
      <c r="BH7" s="64">
        <f t="shared" si="14"/>
        <v>-24.1</v>
      </c>
      <c r="BI7" s="64">
        <f t="shared" si="14"/>
        <v>-23.5</v>
      </c>
      <c r="BJ7" s="64">
        <f t="shared" si="14"/>
        <v>-17.8</v>
      </c>
      <c r="BK7" s="64">
        <f t="shared" si="14"/>
        <v>8</v>
      </c>
      <c r="BL7" s="64">
        <f t="shared" si="14"/>
        <v>13.7</v>
      </c>
      <c r="BM7" s="64">
        <f t="shared" si="14"/>
        <v>7.5</v>
      </c>
      <c r="BN7" s="64">
        <f t="shared" si="14"/>
        <v>0.6</v>
      </c>
      <c r="BO7" s="64">
        <f t="shared" si="14"/>
        <v>-10.5</v>
      </c>
      <c r="BP7" s="61"/>
      <c r="BQ7" s="65">
        <f>BQ8</f>
        <v>-17307</v>
      </c>
      <c r="BR7" s="65">
        <f t="shared" ref="BR7:BZ7" si="15">BR8</f>
        <v>837</v>
      </c>
      <c r="BS7" s="65">
        <f t="shared" si="15"/>
        <v>-5779</v>
      </c>
      <c r="BT7" s="65">
        <f t="shared" si="15"/>
        <v>-5705</v>
      </c>
      <c r="BU7" s="65">
        <f t="shared" si="15"/>
        <v>-4561</v>
      </c>
      <c r="BV7" s="65">
        <f t="shared" si="15"/>
        <v>21116</v>
      </c>
      <c r="BW7" s="65">
        <f t="shared" si="15"/>
        <v>20714</v>
      </c>
      <c r="BX7" s="65">
        <f t="shared" si="15"/>
        <v>16622</v>
      </c>
      <c r="BY7" s="65">
        <f t="shared" si="15"/>
        <v>16948</v>
      </c>
      <c r="BZ7" s="65">
        <f t="shared" si="15"/>
        <v>5128</v>
      </c>
      <c r="CA7" s="63"/>
      <c r="CB7" s="64" t="s">
        <v>102</v>
      </c>
      <c r="CC7" s="64" t="s">
        <v>102</v>
      </c>
      <c r="CD7" s="64" t="s">
        <v>102</v>
      </c>
      <c r="CE7" s="64" t="s">
        <v>102</v>
      </c>
      <c r="CF7" s="64" t="s">
        <v>102</v>
      </c>
      <c r="CG7" s="64" t="s">
        <v>102</v>
      </c>
      <c r="CH7" s="64" t="s">
        <v>102</v>
      </c>
      <c r="CI7" s="64" t="s">
        <v>102</v>
      </c>
      <c r="CJ7" s="64" t="s">
        <v>102</v>
      </c>
      <c r="CK7" s="64" t="s">
        <v>100</v>
      </c>
      <c r="CL7" s="61"/>
      <c r="CM7" s="63">
        <f>CM8</f>
        <v>0</v>
      </c>
      <c r="CN7" s="63">
        <f>CN8</f>
        <v>0</v>
      </c>
      <c r="CO7" s="64" t="s">
        <v>102</v>
      </c>
      <c r="CP7" s="64" t="s">
        <v>102</v>
      </c>
      <c r="CQ7" s="64" t="s">
        <v>102</v>
      </c>
      <c r="CR7" s="64" t="s">
        <v>102</v>
      </c>
      <c r="CS7" s="64" t="s">
        <v>102</v>
      </c>
      <c r="CT7" s="64" t="s">
        <v>102</v>
      </c>
      <c r="CU7" s="64" t="s">
        <v>102</v>
      </c>
      <c r="CV7" s="64" t="s">
        <v>102</v>
      </c>
      <c r="CW7" s="64" t="s">
        <v>102</v>
      </c>
      <c r="CX7" s="64" t="s">
        <v>100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31.7</v>
      </c>
      <c r="DD7" s="64">
        <f t="shared" si="16"/>
        <v>30</v>
      </c>
      <c r="DE7" s="64">
        <f t="shared" si="16"/>
        <v>181.6</v>
      </c>
      <c r="DF7" s="64">
        <f t="shared" si="16"/>
        <v>148.9</v>
      </c>
      <c r="DG7" s="64">
        <f t="shared" si="16"/>
        <v>135.30000000000001</v>
      </c>
      <c r="DH7" s="64">
        <f t="shared" si="16"/>
        <v>103.6</v>
      </c>
      <c r="DI7" s="64">
        <f t="shared" si="16"/>
        <v>119.5</v>
      </c>
      <c r="DJ7" s="61"/>
      <c r="DK7" s="64">
        <f>DK8</f>
        <v>84.6</v>
      </c>
      <c r="DL7" s="64">
        <f t="shared" ref="DL7:DT7" si="17">DL8</f>
        <v>88.5</v>
      </c>
      <c r="DM7" s="64">
        <f t="shared" si="17"/>
        <v>74.2</v>
      </c>
      <c r="DN7" s="64">
        <f t="shared" si="17"/>
        <v>70.3</v>
      </c>
      <c r="DO7" s="64">
        <f t="shared" si="17"/>
        <v>74.2</v>
      </c>
      <c r="DP7" s="64">
        <f t="shared" si="17"/>
        <v>169.3</v>
      </c>
      <c r="DQ7" s="64">
        <f t="shared" si="17"/>
        <v>166.6</v>
      </c>
      <c r="DR7" s="64">
        <f t="shared" si="17"/>
        <v>164.4</v>
      </c>
      <c r="DS7" s="64">
        <f t="shared" si="17"/>
        <v>161.5</v>
      </c>
      <c r="DT7" s="64">
        <f t="shared" si="17"/>
        <v>156.9</v>
      </c>
      <c r="DU7" s="61"/>
    </row>
    <row r="8" spans="1:125" s="66" customFormat="1" x14ac:dyDescent="0.2">
      <c r="A8" s="49"/>
      <c r="B8" s="67">
        <v>2019</v>
      </c>
      <c r="C8" s="67">
        <v>62014</v>
      </c>
      <c r="D8" s="67">
        <v>47</v>
      </c>
      <c r="E8" s="67">
        <v>14</v>
      </c>
      <c r="F8" s="67">
        <v>0</v>
      </c>
      <c r="G8" s="67">
        <v>3</v>
      </c>
      <c r="H8" s="67" t="s">
        <v>103</v>
      </c>
      <c r="I8" s="67" t="s">
        <v>104</v>
      </c>
      <c r="J8" s="67" t="s">
        <v>105</v>
      </c>
      <c r="K8" s="67" t="s">
        <v>106</v>
      </c>
      <c r="L8" s="67" t="s">
        <v>107</v>
      </c>
      <c r="M8" s="67" t="s">
        <v>108</v>
      </c>
      <c r="N8" s="67" t="s">
        <v>109</v>
      </c>
      <c r="O8" s="68" t="s">
        <v>110</v>
      </c>
      <c r="P8" s="69" t="s">
        <v>111</v>
      </c>
      <c r="Q8" s="69" t="s">
        <v>112</v>
      </c>
      <c r="R8" s="70">
        <v>33</v>
      </c>
      <c r="S8" s="69" t="s">
        <v>113</v>
      </c>
      <c r="T8" s="69" t="s">
        <v>114</v>
      </c>
      <c r="U8" s="70">
        <v>5866</v>
      </c>
      <c r="V8" s="70">
        <v>182</v>
      </c>
      <c r="W8" s="70">
        <v>250</v>
      </c>
      <c r="X8" s="69" t="s">
        <v>115</v>
      </c>
      <c r="Y8" s="71">
        <v>62.5</v>
      </c>
      <c r="Z8" s="71">
        <v>102.9</v>
      </c>
      <c r="AA8" s="71">
        <v>80.599999999999994</v>
      </c>
      <c r="AB8" s="71">
        <v>81</v>
      </c>
      <c r="AC8" s="71">
        <v>84.9</v>
      </c>
      <c r="AD8" s="71">
        <v>133.5</v>
      </c>
      <c r="AE8" s="71">
        <v>136.30000000000001</v>
      </c>
      <c r="AF8" s="71">
        <v>130.9</v>
      </c>
      <c r="AG8" s="71">
        <v>160.6</v>
      </c>
      <c r="AH8" s="71">
        <v>133.80000000000001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7.1</v>
      </c>
      <c r="AP8" s="71">
        <v>5.5</v>
      </c>
      <c r="AQ8" s="71">
        <v>5.2</v>
      </c>
      <c r="AR8" s="71">
        <v>3.8</v>
      </c>
      <c r="AS8" s="71">
        <v>4.2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56</v>
      </c>
      <c r="BA8" s="72">
        <v>42</v>
      </c>
      <c r="BB8" s="72">
        <v>44</v>
      </c>
      <c r="BC8" s="72">
        <v>45</v>
      </c>
      <c r="BD8" s="72">
        <v>46</v>
      </c>
      <c r="BE8" s="72">
        <v>17</v>
      </c>
      <c r="BF8" s="71">
        <v>-60</v>
      </c>
      <c r="BG8" s="71">
        <v>2.8</v>
      </c>
      <c r="BH8" s="71">
        <v>-24.1</v>
      </c>
      <c r="BI8" s="71">
        <v>-23.5</v>
      </c>
      <c r="BJ8" s="71">
        <v>-17.8</v>
      </c>
      <c r="BK8" s="71">
        <v>8</v>
      </c>
      <c r="BL8" s="71">
        <v>13.7</v>
      </c>
      <c r="BM8" s="71">
        <v>7.5</v>
      </c>
      <c r="BN8" s="71">
        <v>0.6</v>
      </c>
      <c r="BO8" s="71">
        <v>-10.5</v>
      </c>
      <c r="BP8" s="68">
        <v>20.8</v>
      </c>
      <c r="BQ8" s="72">
        <v>-17307</v>
      </c>
      <c r="BR8" s="72">
        <v>837</v>
      </c>
      <c r="BS8" s="72">
        <v>-5779</v>
      </c>
      <c r="BT8" s="73">
        <v>-5705</v>
      </c>
      <c r="BU8" s="73">
        <v>-4561</v>
      </c>
      <c r="BV8" s="72">
        <v>21116</v>
      </c>
      <c r="BW8" s="72">
        <v>20714</v>
      </c>
      <c r="BX8" s="72">
        <v>16622</v>
      </c>
      <c r="BY8" s="72">
        <v>16948</v>
      </c>
      <c r="BZ8" s="72">
        <v>5128</v>
      </c>
      <c r="CA8" s="70">
        <v>14290</v>
      </c>
      <c r="CB8" s="71" t="s">
        <v>107</v>
      </c>
      <c r="CC8" s="71" t="s">
        <v>107</v>
      </c>
      <c r="CD8" s="71" t="s">
        <v>107</v>
      </c>
      <c r="CE8" s="71" t="s">
        <v>107</v>
      </c>
      <c r="CF8" s="71" t="s">
        <v>107</v>
      </c>
      <c r="CG8" s="71" t="s">
        <v>107</v>
      </c>
      <c r="CH8" s="71" t="s">
        <v>107</v>
      </c>
      <c r="CI8" s="71" t="s">
        <v>107</v>
      </c>
      <c r="CJ8" s="71" t="s">
        <v>107</v>
      </c>
      <c r="CK8" s="71" t="s">
        <v>107</v>
      </c>
      <c r="CL8" s="68" t="s">
        <v>107</v>
      </c>
      <c r="CM8" s="70">
        <v>0</v>
      </c>
      <c r="CN8" s="70">
        <v>0</v>
      </c>
      <c r="CO8" s="71" t="s">
        <v>107</v>
      </c>
      <c r="CP8" s="71" t="s">
        <v>107</v>
      </c>
      <c r="CQ8" s="71" t="s">
        <v>107</v>
      </c>
      <c r="CR8" s="71" t="s">
        <v>107</v>
      </c>
      <c r="CS8" s="71" t="s">
        <v>107</v>
      </c>
      <c r="CT8" s="71" t="s">
        <v>107</v>
      </c>
      <c r="CU8" s="71" t="s">
        <v>107</v>
      </c>
      <c r="CV8" s="71" t="s">
        <v>107</v>
      </c>
      <c r="CW8" s="71" t="s">
        <v>107</v>
      </c>
      <c r="CX8" s="71" t="s">
        <v>107</v>
      </c>
      <c r="CY8" s="68" t="s">
        <v>107</v>
      </c>
      <c r="CZ8" s="71">
        <v>0</v>
      </c>
      <c r="DA8" s="71">
        <v>0</v>
      </c>
      <c r="DB8" s="71">
        <v>0</v>
      </c>
      <c r="DC8" s="71">
        <v>31.7</v>
      </c>
      <c r="DD8" s="71">
        <v>30</v>
      </c>
      <c r="DE8" s="71">
        <v>181.6</v>
      </c>
      <c r="DF8" s="71">
        <v>148.9</v>
      </c>
      <c r="DG8" s="71">
        <v>135.30000000000001</v>
      </c>
      <c r="DH8" s="71">
        <v>103.6</v>
      </c>
      <c r="DI8" s="71">
        <v>119.5</v>
      </c>
      <c r="DJ8" s="68">
        <v>425.4</v>
      </c>
      <c r="DK8" s="71">
        <v>84.6</v>
      </c>
      <c r="DL8" s="71">
        <v>88.5</v>
      </c>
      <c r="DM8" s="71">
        <v>74.2</v>
      </c>
      <c r="DN8" s="71">
        <v>70.3</v>
      </c>
      <c r="DO8" s="71">
        <v>74.2</v>
      </c>
      <c r="DP8" s="71">
        <v>169.3</v>
      </c>
      <c r="DQ8" s="71">
        <v>166.6</v>
      </c>
      <c r="DR8" s="71">
        <v>164.4</v>
      </c>
      <c r="DS8" s="71">
        <v>161.5</v>
      </c>
      <c r="DT8" s="71">
        <v>156.9</v>
      </c>
      <c r="DU8" s="68">
        <v>205.9</v>
      </c>
    </row>
    <row r="9" spans="1:125" x14ac:dyDescent="0.2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2">
      <c r="A10" s="78"/>
      <c r="B10" s="78" t="s">
        <v>116</v>
      </c>
      <c r="C10" s="78" t="s">
        <v>117</v>
      </c>
      <c r="D10" s="78" t="s">
        <v>118</v>
      </c>
      <c r="E10" s="78" t="s">
        <v>119</v>
      </c>
      <c r="F10" s="78" t="s">
        <v>120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2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2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2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2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2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2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2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2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2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2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2020-12-04T03:27:01Z</dcterms:created>
  <dcterms:modified xsi:type="dcterms:W3CDTF">2021-01-26T01:21:47Z</dcterms:modified>
  <cp:category/>
</cp:coreProperties>
</file>