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6"/>
  <workbookPr/>
  <mc:AlternateContent xmlns:mc="http://schemas.openxmlformats.org/markup-compatibility/2006">
    <mc:Choice Requires="x15">
      <x15ac:absPath xmlns:x15ac="http://schemas.microsoft.com/office/spreadsheetml/2010/11/ac" url="\\192.168.100.233\07_建設水道課\03_水道係\07業務関係\11調査・アンケート関係\01水道関係\R03\R4.1.7経営比較分析表\"/>
    </mc:Choice>
  </mc:AlternateContent>
  <xr:revisionPtr revIDLastSave="0" documentId="13_ncr:1_{3F9517ED-B1BB-42F5-A393-C2264991F2CB}" xr6:coauthVersionLast="36" xr6:coauthVersionMax="36" xr10:uidLastSave="{00000000-0000-0000-0000-000000000000}"/>
  <workbookProtection workbookAlgorithmName="SHA-512" workbookHashValue="9EmNB2sxXbLvQj34PYlgkgRmZghNG+fmIAwl+EQfKEryKZuGGiNSSahkrZ0Oxo2Lh2Wa2QIBHNiLRfBdr6N2wQ==" workbookSaltValue="gCQB+dbjn1iacHs3Fvaz0Q==" workbookSpinCount="100000" lockStructure="1"/>
  <bookViews>
    <workbookView xWindow="0" yWindow="0" windowWidth="28800" windowHeight="12225" xr2:uid="{00000000-000D-0000-FFFF-FFFF00000000}"/>
  </bookViews>
  <sheets>
    <sheet name="法非適用_下水道事業" sheetId="4" r:id="rId1"/>
    <sheet name="データ" sheetId="5" state="hidden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I86" i="4" s="1"/>
  <c r="BZ6" i="5"/>
  <c r="BY6" i="5"/>
  <c r="BX6" i="5"/>
  <c r="BW6" i="5"/>
  <c r="BV6" i="5"/>
  <c r="BU6" i="5"/>
  <c r="BT6" i="5"/>
  <c r="BS6" i="5"/>
  <c r="BR6" i="5"/>
  <c r="BQ6" i="5"/>
  <c r="BP6" i="5"/>
  <c r="H86" i="4" s="1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E86" i="4" s="1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AT8" i="4" s="1"/>
  <c r="S6" i="5"/>
  <c r="AL8" i="4" s="1"/>
  <c r="R6" i="5"/>
  <c r="Q6" i="5"/>
  <c r="W10" i="4" s="1"/>
  <c r="P6" i="5"/>
  <c r="P10" i="4" s="1"/>
  <c r="O6" i="5"/>
  <c r="I10" i="4" s="1"/>
  <c r="N6" i="5"/>
  <c r="M6" i="5"/>
  <c r="AD8" i="4" s="1"/>
  <c r="L6" i="5"/>
  <c r="W8" i="4" s="1"/>
  <c r="K6" i="5"/>
  <c r="P8" i="4" s="1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K86" i="4"/>
  <c r="J86" i="4"/>
  <c r="AT10" i="4"/>
  <c r="AL10" i="4"/>
  <c r="AD10" i="4"/>
  <c r="B10" i="4"/>
  <c r="I8" i="4"/>
</calcChain>
</file>

<file path=xl/sharedStrings.xml><?xml version="1.0" encoding="utf-8"?>
<sst xmlns="http://schemas.openxmlformats.org/spreadsheetml/2006/main" count="236" uniqueCount="121">
  <si>
    <t>経営比較分析表（令和2年度決算）</t>
    <rPh sb="8" eb="10">
      <t>レイワ</t>
    </rPh>
    <rPh sb="11" eb="13">
      <t>ネンド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</si>
  <si>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</si>
  <si>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</si>
  <si>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</si>
  <si>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</si>
  <si>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</si>
  <si>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</si>
  <si>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</si>
  <si>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</si>
  <si>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</si>
  <si>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</si>
  <si>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</si>
  <si>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</si>
  <si>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</si>
  <si>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</si>
  <si>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</si>
  <si>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</si>
  <si>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</si>
  <si>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</si>
  <si>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</si>
  <si>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</si>
  <si>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</si>
  <si>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</si>
  <si>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令和2年度全国平均</t>
    <rPh sb="0" eb="2">
      <t>レイワ</t>
    </rPh>
    <rPh sb="3" eb="5">
      <t>ネンド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</si>
  <si>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</si>
  <si>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</si>
  <si>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</si>
  <si>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</si>
  <si>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</si>
  <si>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</si>
  <si>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</si>
  <si>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</si>
  <si>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</si>
  <si>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</si>
  <si>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</si>
  <si>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</si>
  <si>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</si>
  <si>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</si>
  <si>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</si>
  <si>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</si>
  <si>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</si>
  <si>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</si>
  <si>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</si>
  <si>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</si>
  <si>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</si>
  <si>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</si>
  <si>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</si>
  <si>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</si>
  <si>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</si>
  <si>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</si>
  <si>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</si>
  <si>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</si>
  <si>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</si>
  <si>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</si>
  <si>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</si>
  <si>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</si>
  <si>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</si>
  <si>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</si>
  <si>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</si>
  <si>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</si>
  <si>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</si>
  <si>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</si>
  <si>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</si>
  <si>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</si>
  <si>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</si>
  <si>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</si>
  <si>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</si>
  <si>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</si>
  <si>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</si>
  <si>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</si>
  <si>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</si>
  <si>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</si>
  <si>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</si>
  <si>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</si>
  <si>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</si>
  <si>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</si>
  <si>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</si>
  <si>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</si>
  <si>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</si>
  <si>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</si>
  <si>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</si>
  <si>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</si>
  <si>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</si>
  <si>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</si>
  <si>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</si>
  <si>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</si>
  <si>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</si>
  <si>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</si>
  <si>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</si>
  <si>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</si>
  <si>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</si>
  <si>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</si>
  <si>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</si>
  <si>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</si>
  <si>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</si>
  <si>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</si>
  <si>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</si>
  <si>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</si>
  <si>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</si>
  <si>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山形県　朝日町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</si>
  <si>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</si>
  <si>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</si>
  <si>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</si>
  <si>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</si>
  <si>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</si>
  <si>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</si>
  <si>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</si>
  <si>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</si>
  <si>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</si>
  <si>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</si>
  <si>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</si>
  <si>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</si>
  <si>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</si>
  <si>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</si>
  <si>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</si>
  <si>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"R"dd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</si>
  <si>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</si>
  <si>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</si>
  <si>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・収益的収支比率、経費回収率は100%を超えているものの、人口減少により使用料は減少傾向であり、企業債償還金は増加傾向であるため、経営的に厳しい状況である。今後も更なる経費削減に努める必要がある。
・平成29年度から3年間、大規模改修工事の実施に伴う地方債発行により、企業債残高対事業規模比率は上昇している。
・汚水処理原価は、全国・類団平均値より低いが、今後も経費の削減に努めていく。
・施設利用率、水洗化率は、全国・類団平均値より高い状況にある。</t>
    <rPh sb="219" eb="221">
      <t>ジョウキョウ</t>
    </rPh>
    <phoneticPr fontId="4"/>
  </si>
  <si>
    <t>・平成29年度から3年間の大規模改修工事に伴う地方債発行により、令和4年度に地方債償還金は現在より倍増し厳しい状況となる。そのため、使用料の値上げを行ったが、人口減少により使用料収入は減少していくことが予想される。今後も更なる経費削減などにより健全経営に努めていく。</t>
    <rPh sb="74" eb="75">
      <t>オコナ</t>
    </rPh>
    <phoneticPr fontId="4"/>
  </si>
  <si>
    <t>・平成29年度から3年間の大規模改修工事により、施設・設備の更新を実施した。今後は、管渠の改修を計画的に実施していく。
・管渠修繕工事を0.1km実施したことにより、管渠改善率が皆増した。</t>
    <rPh sb="61" eb="63">
      <t>カンキョ</t>
    </rPh>
    <rPh sb="63" eb="65">
      <t>シュウゼン</t>
    </rPh>
    <rPh sb="65" eb="67">
      <t>コウジ</t>
    </rPh>
    <rPh sb="73" eb="75">
      <t>ジッシ</t>
    </rPh>
    <rPh sb="83" eb="85">
      <t>カンキョ</t>
    </rPh>
    <rPh sb="85" eb="87">
      <t>カイゼン</t>
    </rPh>
    <rPh sb="87" eb="88">
      <t>リツ</t>
    </rPh>
    <rPh sb="89" eb="90">
      <t>ミナ</t>
    </rPh>
    <rPh sb="90" eb="91">
      <t>ゾウ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</si>
</sst>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#,##0.00;&quot;△&quot;#,##0.00;&quot;-&quot;">
                  <c:v>1.43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8-4869-84ED-6DB63265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0.05</c:v>
                </c:pt>
                <c:pt idx="1">
                  <c:v>0.44</c:v>
                </c:pt>
                <c:pt idx="2">
                  <c:v>0.04</c:v>
                </c:pt>
                <c:pt idx="3">
                  <c:v>0.02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8-4869-84ED-6DB632659A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89.98</c:v>
                </c:pt>
                <c:pt idx="1">
                  <c:v>87.58</c:v>
                </c:pt>
                <c:pt idx="2">
                  <c:v>85.19</c:v>
                </c:pt>
                <c:pt idx="3">
                  <c:v>63.18</c:v>
                </c:pt>
                <c:pt idx="4">
                  <c:v>61.44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A-4423-AF13-2B9AA42DA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56</c:v>
                </c:pt>
                <c:pt idx="1">
                  <c:v>56.01</c:v>
                </c:pt>
                <c:pt idx="2">
                  <c:v>56.72</c:v>
                </c:pt>
                <c:pt idx="3">
                  <c:v>54.06</c:v>
                </c:pt>
                <c:pt idx="4">
                  <c:v>55.26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1AA-4423-AF13-2B9AA42DA6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99.52</c:v>
                </c:pt>
                <c:pt idx="1">
                  <c:v>99.63</c:v>
                </c:pt>
                <c:pt idx="2">
                  <c:v>99.62</c:v>
                </c:pt>
                <c:pt idx="3">
                  <c:v>99.62</c:v>
                </c:pt>
                <c:pt idx="4">
                  <c:v>99.61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57-48D7-AD67-2E01B888A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89.51</c:v>
                </c:pt>
                <c:pt idx="1">
                  <c:v>89.77</c:v>
                </c:pt>
                <c:pt idx="2">
                  <c:v>90.04</c:v>
                </c:pt>
                <c:pt idx="3">
                  <c:v>90.11</c:v>
                </c:pt>
                <c:pt idx="4">
                  <c:v>90.52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57-48D7-AD67-2E01B888AC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87.94</c:v>
                </c:pt>
                <c:pt idx="1">
                  <c:v>133.59</c:v>
                </c:pt>
                <c:pt idx="2">
                  <c:v>127.7</c:v>
                </c:pt>
                <c:pt idx="3">
                  <c:v>109.79</c:v>
                </c:pt>
                <c:pt idx="4">
                  <c:v>152.44999999999999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C-4737-91C8-08944BF6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4C-4737-91C8-08944BF66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9-4E8B-992E-3FFFAF495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C9-4E8B-992E-3FFFAF4957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4F-4EA8-8A90-322F9AFA1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4F-4EA8-8A90-322F9AFA1D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A-46D4-AF24-3C02B1B58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0A-46D4-AF24-3C02B1B587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2B-4B66-A0CE-65EBD6797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02B-4B66-A0CE-65EBD67971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データ!$BF$6:$BJ$6</c:f>
              <c:numCache>
                <c:formatCode>#,##0.00;"△"#,##0.00;"-"</c:formatCode>
                <c:ptCount val="5"/>
                <c:pt idx="0">
                  <c:v>35.85</c:v>
                </c:pt>
                <c:pt idx="1">
                  <c:v>48.52</c:v>
                </c:pt>
                <c:pt idx="2">
                  <c:v>182.77</c:v>
                </c:pt>
                <c:pt idx="3">
                  <c:v>310.94</c:v>
                </c:pt>
                <c:pt idx="4">
                  <c:v>269.39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A-42D2-9146-98A2D9397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685.34</c:v>
                </c:pt>
                <c:pt idx="1">
                  <c:v>684.74</c:v>
                </c:pt>
                <c:pt idx="2">
                  <c:v>654.91999999999996</c:v>
                </c:pt>
                <c:pt idx="3">
                  <c:v>654.71</c:v>
                </c:pt>
                <c:pt idx="4">
                  <c:v>783.8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41A-42D2-9146-98A2D9397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108.66</c:v>
                </c:pt>
                <c:pt idx="1">
                  <c:v>130.99</c:v>
                </c:pt>
                <c:pt idx="2">
                  <c:v>125.43</c:v>
                </c:pt>
                <c:pt idx="3">
                  <c:v>102.89</c:v>
                </c:pt>
                <c:pt idx="4">
                  <c:v>137.56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79-4EF2-9597-AD74C1E4C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59.83</c:v>
                </c:pt>
                <c:pt idx="1">
                  <c:v>65.33</c:v>
                </c:pt>
                <c:pt idx="2">
                  <c:v>65.39</c:v>
                </c:pt>
                <c:pt idx="3">
                  <c:v>65.37</c:v>
                </c:pt>
                <c:pt idx="4">
                  <c:v>68.11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079-4EF2-9597-AD74C1E4C4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46753</c:v>
                </c:pt>
                <c:pt idx="1">
                  <c:v>47119</c:v>
                </c:pt>
                <c:pt idx="2">
                  <c:v>47484</c:v>
                </c:pt>
                <c:pt idx="3" formatCode="&quot;R&quot;dd">
                  <c:v>47849</c:v>
                </c:pt>
                <c:pt idx="4" formatCode="&quot;R&quot;dd">
                  <c:v>48215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175.57</c:v>
                </c:pt>
                <c:pt idx="1">
                  <c:v>144.16</c:v>
                </c:pt>
                <c:pt idx="2">
                  <c:v>150.91999999999999</c:v>
                </c:pt>
                <c:pt idx="3">
                  <c:v>185.85</c:v>
                </c:pt>
                <c:pt idx="4">
                  <c:v>156.61000000000001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42-420D-99B1-39C51B0BD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246.66</c:v>
                </c:pt>
                <c:pt idx="1">
                  <c:v>227.43</c:v>
                </c:pt>
                <c:pt idx="2">
                  <c:v>230.88</c:v>
                </c:pt>
                <c:pt idx="3">
                  <c:v>228.99</c:v>
                </c:pt>
                <c:pt idx="4">
                  <c:v>222.41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42-420D-99B1-39C51B0BD9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【832.52】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【86.60】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【54.84】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【253.04】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【60.94】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【0.16】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BZ86"/>
  <sheetViews>
    <sheetView showGridLines="0" tabSelected="1" topLeftCell="P37" zoomScaleNormal="100" workbookViewId="0">
      <selection activeCell="CA47" sqref="CA47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山形県　朝日町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F1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6556</v>
      </c>
      <c r="AM8" s="69"/>
      <c r="AN8" s="69"/>
      <c r="AO8" s="69"/>
      <c r="AP8" s="69"/>
      <c r="AQ8" s="69"/>
      <c r="AR8" s="69"/>
      <c r="AS8" s="69"/>
      <c r="AT8" s="68">
        <f>データ!T6</f>
        <v>196.81</v>
      </c>
      <c r="AU8" s="68"/>
      <c r="AV8" s="68"/>
      <c r="AW8" s="68"/>
      <c r="AX8" s="68"/>
      <c r="AY8" s="68"/>
      <c r="AZ8" s="68"/>
      <c r="BA8" s="68"/>
      <c r="BB8" s="68">
        <f>データ!U6</f>
        <v>33.31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11.74</v>
      </c>
      <c r="Q10" s="68"/>
      <c r="R10" s="68"/>
      <c r="S10" s="68"/>
      <c r="T10" s="68"/>
      <c r="U10" s="68"/>
      <c r="V10" s="68"/>
      <c r="W10" s="68">
        <f>データ!Q6</f>
        <v>54.32</v>
      </c>
      <c r="X10" s="68"/>
      <c r="Y10" s="68"/>
      <c r="Z10" s="68"/>
      <c r="AA10" s="68"/>
      <c r="AB10" s="68"/>
      <c r="AC10" s="68"/>
      <c r="AD10" s="69">
        <f>データ!R6</f>
        <v>4015</v>
      </c>
      <c r="AE10" s="69"/>
      <c r="AF10" s="69"/>
      <c r="AG10" s="69"/>
      <c r="AH10" s="69"/>
      <c r="AI10" s="69"/>
      <c r="AJ10" s="69"/>
      <c r="AK10" s="2"/>
      <c r="AL10" s="69">
        <f>データ!V6</f>
        <v>760</v>
      </c>
      <c r="AM10" s="69"/>
      <c r="AN10" s="69"/>
      <c r="AO10" s="69"/>
      <c r="AP10" s="69"/>
      <c r="AQ10" s="69"/>
      <c r="AR10" s="69"/>
      <c r="AS10" s="69"/>
      <c r="AT10" s="68">
        <f>データ!W6</f>
        <v>0.55000000000000004</v>
      </c>
      <c r="AU10" s="68"/>
      <c r="AV10" s="68"/>
      <c r="AW10" s="68"/>
      <c r="AX10" s="68"/>
      <c r="AY10" s="68"/>
      <c r="AZ10" s="68"/>
      <c r="BA10" s="68"/>
      <c r="BB10" s="68">
        <f>データ!X6</f>
        <v>1381.82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118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120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119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【832.52】</v>
      </c>
      <c r="I86" s="26" t="str">
        <f>データ!CA6</f>
        <v>【60.94】</v>
      </c>
      <c r="J86" s="26" t="str">
        <f>データ!CL6</f>
        <v>【253.04】</v>
      </c>
      <c r="K86" s="26" t="str">
        <f>データ!CW6</f>
        <v>【54.84】</v>
      </c>
      <c r="L86" s="26" t="str">
        <f>データ!DH6</f>
        <v>【86.60】</v>
      </c>
      <c r="M86" s="26" t="s">
        <v>44</v>
      </c>
      <c r="N86" s="26" t="s">
        <v>45</v>
      </c>
      <c r="O86" s="26" t="str">
        <f>データ!EO6</f>
        <v>【0.16】</v>
      </c>
    </row>
  </sheetData>
  <sheetProtection algorithmName="SHA-512" hashValue="D+xDyHXuhuw91HVbQkiIZNWjfa0tg7U5Du0BeBpMQjJLwtLL0g+H69N/d62OS8qOaYC3MfSswk+zBG+FKg0E6g==" saltValue="Yqx+c9R9cpH0y556/wbJ2A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46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47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48</v>
      </c>
      <c r="B3" s="29" t="s">
        <v>49</v>
      </c>
      <c r="C3" s="29" t="s">
        <v>50</v>
      </c>
      <c r="D3" s="29" t="s">
        <v>51</v>
      </c>
      <c r="E3" s="29" t="s">
        <v>52</v>
      </c>
      <c r="F3" s="29" t="s">
        <v>53</v>
      </c>
      <c r="G3" s="29" t="s">
        <v>54</v>
      </c>
      <c r="H3" s="77" t="s">
        <v>55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56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57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58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59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60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61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62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63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64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65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66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67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68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69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70</v>
      </c>
      <c r="B5" s="31"/>
      <c r="C5" s="31"/>
      <c r="D5" s="31"/>
      <c r="E5" s="31"/>
      <c r="F5" s="31"/>
      <c r="G5" s="31"/>
      <c r="H5" s="32" t="s">
        <v>71</v>
      </c>
      <c r="I5" s="32" t="s">
        <v>72</v>
      </c>
      <c r="J5" s="32" t="s">
        <v>73</v>
      </c>
      <c r="K5" s="32" t="s">
        <v>74</v>
      </c>
      <c r="L5" s="32" t="s">
        <v>75</v>
      </c>
      <c r="M5" s="32" t="s">
        <v>5</v>
      </c>
      <c r="N5" s="32" t="s">
        <v>76</v>
      </c>
      <c r="O5" s="32" t="s">
        <v>77</v>
      </c>
      <c r="P5" s="32" t="s">
        <v>78</v>
      </c>
      <c r="Q5" s="32" t="s">
        <v>79</v>
      </c>
      <c r="R5" s="32" t="s">
        <v>80</v>
      </c>
      <c r="S5" s="32" t="s">
        <v>81</v>
      </c>
      <c r="T5" s="32" t="s">
        <v>82</v>
      </c>
      <c r="U5" s="32" t="s">
        <v>83</v>
      </c>
      <c r="V5" s="32" t="s">
        <v>84</v>
      </c>
      <c r="W5" s="32" t="s">
        <v>85</v>
      </c>
      <c r="X5" s="32" t="s">
        <v>86</v>
      </c>
      <c r="Y5" s="32" t="s">
        <v>87</v>
      </c>
      <c r="Z5" s="32" t="s">
        <v>88</v>
      </c>
      <c r="AA5" s="32" t="s">
        <v>89</v>
      </c>
      <c r="AB5" s="32" t="s">
        <v>90</v>
      </c>
      <c r="AC5" s="32" t="s">
        <v>91</v>
      </c>
      <c r="AD5" s="32" t="s">
        <v>92</v>
      </c>
      <c r="AE5" s="32" t="s">
        <v>93</v>
      </c>
      <c r="AF5" s="32" t="s">
        <v>94</v>
      </c>
      <c r="AG5" s="32" t="s">
        <v>95</v>
      </c>
      <c r="AH5" s="32" t="s">
        <v>96</v>
      </c>
      <c r="AI5" s="32" t="s">
        <v>31</v>
      </c>
      <c r="AJ5" s="32" t="s">
        <v>87</v>
      </c>
      <c r="AK5" s="32" t="s">
        <v>88</v>
      </c>
      <c r="AL5" s="32" t="s">
        <v>89</v>
      </c>
      <c r="AM5" s="32" t="s">
        <v>90</v>
      </c>
      <c r="AN5" s="32" t="s">
        <v>91</v>
      </c>
      <c r="AO5" s="32" t="s">
        <v>92</v>
      </c>
      <c r="AP5" s="32" t="s">
        <v>93</v>
      </c>
      <c r="AQ5" s="32" t="s">
        <v>94</v>
      </c>
      <c r="AR5" s="32" t="s">
        <v>95</v>
      </c>
      <c r="AS5" s="32" t="s">
        <v>96</v>
      </c>
      <c r="AT5" s="32" t="s">
        <v>97</v>
      </c>
      <c r="AU5" s="32" t="s">
        <v>87</v>
      </c>
      <c r="AV5" s="32" t="s">
        <v>88</v>
      </c>
      <c r="AW5" s="32" t="s">
        <v>89</v>
      </c>
      <c r="AX5" s="32" t="s">
        <v>90</v>
      </c>
      <c r="AY5" s="32" t="s">
        <v>91</v>
      </c>
      <c r="AZ5" s="32" t="s">
        <v>92</v>
      </c>
      <c r="BA5" s="32" t="s">
        <v>93</v>
      </c>
      <c r="BB5" s="32" t="s">
        <v>94</v>
      </c>
      <c r="BC5" s="32" t="s">
        <v>95</v>
      </c>
      <c r="BD5" s="32" t="s">
        <v>96</v>
      </c>
      <c r="BE5" s="32" t="s">
        <v>97</v>
      </c>
      <c r="BF5" s="32" t="s">
        <v>87</v>
      </c>
      <c r="BG5" s="32" t="s">
        <v>88</v>
      </c>
      <c r="BH5" s="32" t="s">
        <v>89</v>
      </c>
      <c r="BI5" s="32" t="s">
        <v>90</v>
      </c>
      <c r="BJ5" s="32" t="s">
        <v>91</v>
      </c>
      <c r="BK5" s="32" t="s">
        <v>92</v>
      </c>
      <c r="BL5" s="32" t="s">
        <v>93</v>
      </c>
      <c r="BM5" s="32" t="s">
        <v>94</v>
      </c>
      <c r="BN5" s="32" t="s">
        <v>95</v>
      </c>
      <c r="BO5" s="32" t="s">
        <v>96</v>
      </c>
      <c r="BP5" s="32" t="s">
        <v>97</v>
      </c>
      <c r="BQ5" s="32" t="s">
        <v>87</v>
      </c>
      <c r="BR5" s="32" t="s">
        <v>88</v>
      </c>
      <c r="BS5" s="32" t="s">
        <v>89</v>
      </c>
      <c r="BT5" s="32" t="s">
        <v>90</v>
      </c>
      <c r="BU5" s="32" t="s">
        <v>91</v>
      </c>
      <c r="BV5" s="32" t="s">
        <v>92</v>
      </c>
      <c r="BW5" s="32" t="s">
        <v>93</v>
      </c>
      <c r="BX5" s="32" t="s">
        <v>94</v>
      </c>
      <c r="BY5" s="32" t="s">
        <v>95</v>
      </c>
      <c r="BZ5" s="32" t="s">
        <v>96</v>
      </c>
      <c r="CA5" s="32" t="s">
        <v>97</v>
      </c>
      <c r="CB5" s="32" t="s">
        <v>87</v>
      </c>
      <c r="CC5" s="32" t="s">
        <v>88</v>
      </c>
      <c r="CD5" s="32" t="s">
        <v>89</v>
      </c>
      <c r="CE5" s="32" t="s">
        <v>90</v>
      </c>
      <c r="CF5" s="32" t="s">
        <v>91</v>
      </c>
      <c r="CG5" s="32" t="s">
        <v>92</v>
      </c>
      <c r="CH5" s="32" t="s">
        <v>93</v>
      </c>
      <c r="CI5" s="32" t="s">
        <v>94</v>
      </c>
      <c r="CJ5" s="32" t="s">
        <v>95</v>
      </c>
      <c r="CK5" s="32" t="s">
        <v>96</v>
      </c>
      <c r="CL5" s="32" t="s">
        <v>97</v>
      </c>
      <c r="CM5" s="32" t="s">
        <v>87</v>
      </c>
      <c r="CN5" s="32" t="s">
        <v>88</v>
      </c>
      <c r="CO5" s="32" t="s">
        <v>89</v>
      </c>
      <c r="CP5" s="32" t="s">
        <v>90</v>
      </c>
      <c r="CQ5" s="32" t="s">
        <v>91</v>
      </c>
      <c r="CR5" s="32" t="s">
        <v>92</v>
      </c>
      <c r="CS5" s="32" t="s">
        <v>93</v>
      </c>
      <c r="CT5" s="32" t="s">
        <v>94</v>
      </c>
      <c r="CU5" s="32" t="s">
        <v>95</v>
      </c>
      <c r="CV5" s="32" t="s">
        <v>96</v>
      </c>
      <c r="CW5" s="32" t="s">
        <v>97</v>
      </c>
      <c r="CX5" s="32" t="s">
        <v>87</v>
      </c>
      <c r="CY5" s="32" t="s">
        <v>88</v>
      </c>
      <c r="CZ5" s="32" t="s">
        <v>89</v>
      </c>
      <c r="DA5" s="32" t="s">
        <v>90</v>
      </c>
      <c r="DB5" s="32" t="s">
        <v>91</v>
      </c>
      <c r="DC5" s="32" t="s">
        <v>92</v>
      </c>
      <c r="DD5" s="32" t="s">
        <v>93</v>
      </c>
      <c r="DE5" s="32" t="s">
        <v>94</v>
      </c>
      <c r="DF5" s="32" t="s">
        <v>95</v>
      </c>
      <c r="DG5" s="32" t="s">
        <v>96</v>
      </c>
      <c r="DH5" s="32" t="s">
        <v>97</v>
      </c>
      <c r="DI5" s="32" t="s">
        <v>87</v>
      </c>
      <c r="DJ5" s="32" t="s">
        <v>88</v>
      </c>
      <c r="DK5" s="32" t="s">
        <v>89</v>
      </c>
      <c r="DL5" s="32" t="s">
        <v>90</v>
      </c>
      <c r="DM5" s="32" t="s">
        <v>91</v>
      </c>
      <c r="DN5" s="32" t="s">
        <v>92</v>
      </c>
      <c r="DO5" s="32" t="s">
        <v>93</v>
      </c>
      <c r="DP5" s="32" t="s">
        <v>94</v>
      </c>
      <c r="DQ5" s="32" t="s">
        <v>95</v>
      </c>
      <c r="DR5" s="32" t="s">
        <v>96</v>
      </c>
      <c r="DS5" s="32" t="s">
        <v>97</v>
      </c>
      <c r="DT5" s="32" t="s">
        <v>87</v>
      </c>
      <c r="DU5" s="32" t="s">
        <v>88</v>
      </c>
      <c r="DV5" s="32" t="s">
        <v>89</v>
      </c>
      <c r="DW5" s="32" t="s">
        <v>90</v>
      </c>
      <c r="DX5" s="32" t="s">
        <v>91</v>
      </c>
      <c r="DY5" s="32" t="s">
        <v>92</v>
      </c>
      <c r="DZ5" s="32" t="s">
        <v>93</v>
      </c>
      <c r="EA5" s="32" t="s">
        <v>94</v>
      </c>
      <c r="EB5" s="32" t="s">
        <v>95</v>
      </c>
      <c r="EC5" s="32" t="s">
        <v>96</v>
      </c>
      <c r="ED5" s="32" t="s">
        <v>97</v>
      </c>
      <c r="EE5" s="32" t="s">
        <v>87</v>
      </c>
      <c r="EF5" s="32" t="s">
        <v>88</v>
      </c>
      <c r="EG5" s="32" t="s">
        <v>89</v>
      </c>
      <c r="EH5" s="32" t="s">
        <v>90</v>
      </c>
      <c r="EI5" s="32" t="s">
        <v>91</v>
      </c>
      <c r="EJ5" s="32" t="s">
        <v>92</v>
      </c>
      <c r="EK5" s="32" t="s">
        <v>93</v>
      </c>
      <c r="EL5" s="32" t="s">
        <v>94</v>
      </c>
      <c r="EM5" s="32" t="s">
        <v>95</v>
      </c>
      <c r="EN5" s="32" t="s">
        <v>96</v>
      </c>
      <c r="EO5" s="32" t="s">
        <v>97</v>
      </c>
    </row>
    <row r="6" spans="1:145" s="36" customFormat="1" x14ac:dyDescent="0.15">
      <c r="A6" s="28" t="s">
        <v>98</v>
      </c>
      <c r="B6" s="33">
        <f>B7</f>
        <v>2020</v>
      </c>
      <c r="C6" s="33">
        <f t="shared" ref="C6:X6" si="3">C7</f>
        <v>63231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山形県　朝日町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11.74</v>
      </c>
      <c r="Q6" s="34">
        <f t="shared" si="3"/>
        <v>54.32</v>
      </c>
      <c r="R6" s="34">
        <f t="shared" si="3"/>
        <v>4015</v>
      </c>
      <c r="S6" s="34">
        <f t="shared" si="3"/>
        <v>6556</v>
      </c>
      <c r="T6" s="34">
        <f t="shared" si="3"/>
        <v>196.81</v>
      </c>
      <c r="U6" s="34">
        <f t="shared" si="3"/>
        <v>33.31</v>
      </c>
      <c r="V6" s="34">
        <f t="shared" si="3"/>
        <v>760</v>
      </c>
      <c r="W6" s="34">
        <f t="shared" si="3"/>
        <v>0.55000000000000004</v>
      </c>
      <c r="X6" s="34">
        <f t="shared" si="3"/>
        <v>1381.82</v>
      </c>
      <c r="Y6" s="35">
        <f>IF(Y7="",NA(),Y7)</f>
        <v>87.94</v>
      </c>
      <c r="Z6" s="35">
        <f t="shared" ref="Z6:AH6" si="4">IF(Z7="",NA(),Z7)</f>
        <v>133.59</v>
      </c>
      <c r="AA6" s="35">
        <f t="shared" si="4"/>
        <v>127.7</v>
      </c>
      <c r="AB6" s="35">
        <f t="shared" si="4"/>
        <v>109.79</v>
      </c>
      <c r="AC6" s="35">
        <f t="shared" si="4"/>
        <v>152.44999999999999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35.85</v>
      </c>
      <c r="BG6" s="35">
        <f t="shared" ref="BG6:BO6" si="7">IF(BG7="",NA(),BG7)</f>
        <v>48.52</v>
      </c>
      <c r="BH6" s="35">
        <f t="shared" si="7"/>
        <v>182.77</v>
      </c>
      <c r="BI6" s="35">
        <f t="shared" si="7"/>
        <v>310.94</v>
      </c>
      <c r="BJ6" s="35">
        <f t="shared" si="7"/>
        <v>269.39</v>
      </c>
      <c r="BK6" s="35">
        <f t="shared" si="7"/>
        <v>685.34</v>
      </c>
      <c r="BL6" s="35">
        <f t="shared" si="7"/>
        <v>684.74</v>
      </c>
      <c r="BM6" s="35">
        <f t="shared" si="7"/>
        <v>654.91999999999996</v>
      </c>
      <c r="BN6" s="35">
        <f t="shared" si="7"/>
        <v>654.71</v>
      </c>
      <c r="BO6" s="35">
        <f t="shared" si="7"/>
        <v>783.8</v>
      </c>
      <c r="BP6" s="34" t="str">
        <f>IF(BP7="","",IF(BP7="-","【-】","【"&amp;SUBSTITUTE(TEXT(BP7,"#,##0.00"),"-","△")&amp;"】"))</f>
        <v>【832.52】</v>
      </c>
      <c r="BQ6" s="35">
        <f>IF(BQ7="",NA(),BQ7)</f>
        <v>108.66</v>
      </c>
      <c r="BR6" s="35">
        <f t="shared" ref="BR6:BZ6" si="8">IF(BR7="",NA(),BR7)</f>
        <v>130.99</v>
      </c>
      <c r="BS6" s="35">
        <f t="shared" si="8"/>
        <v>125.43</v>
      </c>
      <c r="BT6" s="35">
        <f t="shared" si="8"/>
        <v>102.89</v>
      </c>
      <c r="BU6" s="35">
        <f t="shared" si="8"/>
        <v>137.56</v>
      </c>
      <c r="BV6" s="35">
        <f t="shared" si="8"/>
        <v>59.83</v>
      </c>
      <c r="BW6" s="35">
        <f t="shared" si="8"/>
        <v>65.33</v>
      </c>
      <c r="BX6" s="35">
        <f t="shared" si="8"/>
        <v>65.39</v>
      </c>
      <c r="BY6" s="35">
        <f t="shared" si="8"/>
        <v>65.37</v>
      </c>
      <c r="BZ6" s="35">
        <f t="shared" si="8"/>
        <v>68.11</v>
      </c>
      <c r="CA6" s="34" t="str">
        <f>IF(CA7="","",IF(CA7="-","【-】","【"&amp;SUBSTITUTE(TEXT(CA7,"#,##0.00"),"-","△")&amp;"】"))</f>
        <v>【60.94】</v>
      </c>
      <c r="CB6" s="35">
        <f>IF(CB7="",NA(),CB7)</f>
        <v>175.57</v>
      </c>
      <c r="CC6" s="35">
        <f t="shared" ref="CC6:CK6" si="9">IF(CC7="",NA(),CC7)</f>
        <v>144.16</v>
      </c>
      <c r="CD6" s="35">
        <f t="shared" si="9"/>
        <v>150.91999999999999</v>
      </c>
      <c r="CE6" s="35">
        <f t="shared" si="9"/>
        <v>185.85</v>
      </c>
      <c r="CF6" s="35">
        <f t="shared" si="9"/>
        <v>156.61000000000001</v>
      </c>
      <c r="CG6" s="35">
        <f t="shared" si="9"/>
        <v>246.66</v>
      </c>
      <c r="CH6" s="35">
        <f t="shared" si="9"/>
        <v>227.43</v>
      </c>
      <c r="CI6" s="35">
        <f t="shared" si="9"/>
        <v>230.88</v>
      </c>
      <c r="CJ6" s="35">
        <f t="shared" si="9"/>
        <v>228.99</v>
      </c>
      <c r="CK6" s="35">
        <f t="shared" si="9"/>
        <v>222.41</v>
      </c>
      <c r="CL6" s="34" t="str">
        <f>IF(CL7="","",IF(CL7="-","【-】","【"&amp;SUBSTITUTE(TEXT(CL7,"#,##0.00"),"-","△")&amp;"】"))</f>
        <v>【253.04】</v>
      </c>
      <c r="CM6" s="35">
        <f>IF(CM7="",NA(),CM7)</f>
        <v>89.98</v>
      </c>
      <c r="CN6" s="35">
        <f t="shared" ref="CN6:CV6" si="10">IF(CN7="",NA(),CN7)</f>
        <v>87.58</v>
      </c>
      <c r="CO6" s="35">
        <f t="shared" si="10"/>
        <v>85.19</v>
      </c>
      <c r="CP6" s="35">
        <f t="shared" si="10"/>
        <v>63.18</v>
      </c>
      <c r="CQ6" s="35">
        <f t="shared" si="10"/>
        <v>61.44</v>
      </c>
      <c r="CR6" s="35">
        <f t="shared" si="10"/>
        <v>56</v>
      </c>
      <c r="CS6" s="35">
        <f t="shared" si="10"/>
        <v>56.01</v>
      </c>
      <c r="CT6" s="35">
        <f t="shared" si="10"/>
        <v>56.72</v>
      </c>
      <c r="CU6" s="35">
        <f t="shared" si="10"/>
        <v>54.06</v>
      </c>
      <c r="CV6" s="35">
        <f t="shared" si="10"/>
        <v>55.26</v>
      </c>
      <c r="CW6" s="34" t="str">
        <f>IF(CW7="","",IF(CW7="-","【-】","【"&amp;SUBSTITUTE(TEXT(CW7,"#,##0.00"),"-","△")&amp;"】"))</f>
        <v>【54.84】</v>
      </c>
      <c r="CX6" s="35">
        <f>IF(CX7="",NA(),CX7)</f>
        <v>99.52</v>
      </c>
      <c r="CY6" s="35">
        <f t="shared" ref="CY6:DG6" si="11">IF(CY7="",NA(),CY7)</f>
        <v>99.63</v>
      </c>
      <c r="CZ6" s="35">
        <f t="shared" si="11"/>
        <v>99.62</v>
      </c>
      <c r="DA6" s="35">
        <f t="shared" si="11"/>
        <v>99.62</v>
      </c>
      <c r="DB6" s="35">
        <f t="shared" si="11"/>
        <v>99.61</v>
      </c>
      <c r="DC6" s="35">
        <f t="shared" si="11"/>
        <v>89.51</v>
      </c>
      <c r="DD6" s="35">
        <f t="shared" si="11"/>
        <v>89.77</v>
      </c>
      <c r="DE6" s="35">
        <f t="shared" si="11"/>
        <v>90.04</v>
      </c>
      <c r="DF6" s="35">
        <f t="shared" si="11"/>
        <v>90.11</v>
      </c>
      <c r="DG6" s="35">
        <f t="shared" si="11"/>
        <v>90.52</v>
      </c>
      <c r="DH6" s="34" t="str">
        <f>IF(DH7="","",IF(DH7="-","【-】","【"&amp;SUBSTITUTE(TEXT(DH7,"#,##0.00"),"-","△")&amp;"】"))</f>
        <v>【86.60】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5">
        <f t="shared" si="14"/>
        <v>1.43</v>
      </c>
      <c r="EJ6" s="35">
        <f t="shared" si="14"/>
        <v>0.05</v>
      </c>
      <c r="EK6" s="35">
        <f t="shared" si="14"/>
        <v>0.44</v>
      </c>
      <c r="EL6" s="35">
        <f t="shared" si="14"/>
        <v>0.04</v>
      </c>
      <c r="EM6" s="35">
        <f t="shared" si="14"/>
        <v>0.02</v>
      </c>
      <c r="EN6" s="35">
        <f t="shared" si="14"/>
        <v>0.02</v>
      </c>
      <c r="EO6" s="34" t="str">
        <f>IF(EO7="","",IF(EO7="-","【-】","【"&amp;SUBSTITUTE(TEXT(EO7,"#,##0.00"),"-","△")&amp;"】"))</f>
        <v>【0.16】</v>
      </c>
    </row>
    <row r="7" spans="1:145" s="36" customFormat="1" x14ac:dyDescent="0.15">
      <c r="A7" s="28"/>
      <c r="B7" s="37">
        <v>2020</v>
      </c>
      <c r="C7" s="37">
        <v>63231</v>
      </c>
      <c r="D7" s="37">
        <v>47</v>
      </c>
      <c r="E7" s="37">
        <v>17</v>
      </c>
      <c r="F7" s="37">
        <v>5</v>
      </c>
      <c r="G7" s="37">
        <v>0</v>
      </c>
      <c r="H7" s="37" t="s">
        <v>99</v>
      </c>
      <c r="I7" s="37" t="s">
        <v>100</v>
      </c>
      <c r="J7" s="37" t="s">
        <v>101</v>
      </c>
      <c r="K7" s="37" t="s">
        <v>102</v>
      </c>
      <c r="L7" s="37" t="s">
        <v>103</v>
      </c>
      <c r="M7" s="37" t="s">
        <v>104</v>
      </c>
      <c r="N7" s="38" t="s">
        <v>105</v>
      </c>
      <c r="O7" s="38" t="s">
        <v>106</v>
      </c>
      <c r="P7" s="38">
        <v>11.74</v>
      </c>
      <c r="Q7" s="38">
        <v>54.32</v>
      </c>
      <c r="R7" s="38">
        <v>4015</v>
      </c>
      <c r="S7" s="38">
        <v>6556</v>
      </c>
      <c r="T7" s="38">
        <v>196.81</v>
      </c>
      <c r="U7" s="38">
        <v>33.31</v>
      </c>
      <c r="V7" s="38">
        <v>760</v>
      </c>
      <c r="W7" s="38">
        <v>0.55000000000000004</v>
      </c>
      <c r="X7" s="38">
        <v>1381.82</v>
      </c>
      <c r="Y7" s="38">
        <v>87.94</v>
      </c>
      <c r="Z7" s="38">
        <v>133.59</v>
      </c>
      <c r="AA7" s="38">
        <v>127.7</v>
      </c>
      <c r="AB7" s="38">
        <v>109.79</v>
      </c>
      <c r="AC7" s="38">
        <v>152.44999999999999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35.85</v>
      </c>
      <c r="BG7" s="38">
        <v>48.52</v>
      </c>
      <c r="BH7" s="38">
        <v>182.77</v>
      </c>
      <c r="BI7" s="38">
        <v>310.94</v>
      </c>
      <c r="BJ7" s="38">
        <v>269.39</v>
      </c>
      <c r="BK7" s="38">
        <v>685.34</v>
      </c>
      <c r="BL7" s="38">
        <v>684.74</v>
      </c>
      <c r="BM7" s="38">
        <v>654.91999999999996</v>
      </c>
      <c r="BN7" s="38">
        <v>654.71</v>
      </c>
      <c r="BO7" s="38">
        <v>783.8</v>
      </c>
      <c r="BP7" s="38">
        <v>832.52</v>
      </c>
      <c r="BQ7" s="38">
        <v>108.66</v>
      </c>
      <c r="BR7" s="38">
        <v>130.99</v>
      </c>
      <c r="BS7" s="38">
        <v>125.43</v>
      </c>
      <c r="BT7" s="38">
        <v>102.89</v>
      </c>
      <c r="BU7" s="38">
        <v>137.56</v>
      </c>
      <c r="BV7" s="38">
        <v>59.83</v>
      </c>
      <c r="BW7" s="38">
        <v>65.33</v>
      </c>
      <c r="BX7" s="38">
        <v>65.39</v>
      </c>
      <c r="BY7" s="38">
        <v>65.37</v>
      </c>
      <c r="BZ7" s="38">
        <v>68.11</v>
      </c>
      <c r="CA7" s="38">
        <v>60.94</v>
      </c>
      <c r="CB7" s="38">
        <v>175.57</v>
      </c>
      <c r="CC7" s="38">
        <v>144.16</v>
      </c>
      <c r="CD7" s="38">
        <v>150.91999999999999</v>
      </c>
      <c r="CE7" s="38">
        <v>185.85</v>
      </c>
      <c r="CF7" s="38">
        <v>156.61000000000001</v>
      </c>
      <c r="CG7" s="38">
        <v>246.66</v>
      </c>
      <c r="CH7" s="38">
        <v>227.43</v>
      </c>
      <c r="CI7" s="38">
        <v>230.88</v>
      </c>
      <c r="CJ7" s="38">
        <v>228.99</v>
      </c>
      <c r="CK7" s="38">
        <v>222.41</v>
      </c>
      <c r="CL7" s="38">
        <v>253.04</v>
      </c>
      <c r="CM7" s="38">
        <v>89.98</v>
      </c>
      <c r="CN7" s="38">
        <v>87.58</v>
      </c>
      <c r="CO7" s="38">
        <v>85.19</v>
      </c>
      <c r="CP7" s="38">
        <v>63.18</v>
      </c>
      <c r="CQ7" s="38">
        <v>61.44</v>
      </c>
      <c r="CR7" s="38">
        <v>56</v>
      </c>
      <c r="CS7" s="38">
        <v>56.01</v>
      </c>
      <c r="CT7" s="38">
        <v>56.72</v>
      </c>
      <c r="CU7" s="38">
        <v>54.06</v>
      </c>
      <c r="CV7" s="38">
        <v>55.26</v>
      </c>
      <c r="CW7" s="38">
        <v>54.84</v>
      </c>
      <c r="CX7" s="38">
        <v>99.52</v>
      </c>
      <c r="CY7" s="38">
        <v>99.63</v>
      </c>
      <c r="CZ7" s="38">
        <v>99.62</v>
      </c>
      <c r="DA7" s="38">
        <v>99.62</v>
      </c>
      <c r="DB7" s="38">
        <v>99.61</v>
      </c>
      <c r="DC7" s="38">
        <v>89.51</v>
      </c>
      <c r="DD7" s="38">
        <v>89.77</v>
      </c>
      <c r="DE7" s="38">
        <v>90.04</v>
      </c>
      <c r="DF7" s="38">
        <v>90.11</v>
      </c>
      <c r="DG7" s="38">
        <v>90.52</v>
      </c>
      <c r="DH7" s="38">
        <v>86.6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1.43</v>
      </c>
      <c r="EJ7" s="38">
        <v>0.05</v>
      </c>
      <c r="EK7" s="38">
        <v>0.44</v>
      </c>
      <c r="EL7" s="38">
        <v>0.04</v>
      </c>
      <c r="EM7" s="38">
        <v>0.02</v>
      </c>
      <c r="EN7" s="38">
        <v>0.02</v>
      </c>
      <c r="EO7" s="38">
        <v>0.16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107</v>
      </c>
      <c r="C9" s="40" t="s">
        <v>108</v>
      </c>
      <c r="D9" s="40" t="s">
        <v>109</v>
      </c>
      <c r="E9" s="40" t="s">
        <v>110</v>
      </c>
      <c r="F9" s="40" t="s">
        <v>111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49</v>
      </c>
      <c r="B10" s="41">
        <f t="shared" ref="B10:D10" si="15">DATEVALUE($B7+12-B11&amp;"/1/"&amp;B12)</f>
        <v>46753</v>
      </c>
      <c r="C10" s="41">
        <f t="shared" si="15"/>
        <v>47119</v>
      </c>
      <c r="D10" s="41">
        <f t="shared" si="15"/>
        <v>47484</v>
      </c>
      <c r="E10" s="42">
        <f>DATEVALUE($B7+12-E11&amp;"/1/"&amp;E12)</f>
        <v>47849</v>
      </c>
      <c r="F10" s="42">
        <f>DATEVALUE($B7+12-F11&amp;"/1/"&amp;F12)</f>
        <v>48215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112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2</v>
      </c>
      <c r="G12" t="s">
        <v>113</v>
      </c>
    </row>
    <row r="13" spans="1:145" x14ac:dyDescent="0.15">
      <c r="B13" t="s">
        <v>114</v>
      </c>
      <c r="C13" t="s">
        <v>114</v>
      </c>
      <c r="D13" t="s">
        <v>114</v>
      </c>
      <c r="E13" t="s">
        <v>115</v>
      </c>
      <c r="F13" t="s">
        <v>116</v>
      </c>
      <c r="G13" t="s">
        <v>117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伊藤 真一</cp:lastModifiedBy>
  <cp:lastPrinted>2022-01-28T01:29:30Z</cp:lastPrinted>
  <dcterms:created xsi:type="dcterms:W3CDTF">2021-12-03T07:55:05Z</dcterms:created>
  <dcterms:modified xsi:type="dcterms:W3CDTF">2022-01-28T01:29:35Z</dcterms:modified>
  <cp:category/>
</cp:coreProperties>
</file>