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1\a上下水道課\0.経営管理室\●【経営比較分析表】2021_062057_46_1718\●県提出\"/>
    </mc:Choice>
  </mc:AlternateContent>
  <workbookProtection workbookAlgorithmName="SHA-512" workbookHashValue="vr9N8gGan8ppyHhpPTuk8nbChsXmdgGwYva5maqsdv3mZD7D/23D7IT6zndOTIxZIR8mA0X1Y5n7VsD3fxhIkA==" workbookSaltValue="Q1C7MFoaputOxPsgXnKycw==" workbookSpinCount="100000" lockStructure="1"/>
  <bookViews>
    <workbookView xWindow="0" yWindow="0" windowWidth="28800" windowHeight="123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<sst xmlns="http://schemas.openxmlformats.org/spreadsheetml/2006/main" count="228" uniqueCount="114">
  <si>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</si>
  <si>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</si>
  <si>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</si>
  <si>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</si>
  <si>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</si>
  <si>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</si>
  <si>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</si>
  <si>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</si>
  <si>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</si>
  <si>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</si>
  <si>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</si>
  <si>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</si>
  <si>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</si>
  <si>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</si>
  <si>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</si>
  <si>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</si>
  <si>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</si>
  <si>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</si>
  <si>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</si>
  <si>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</si>
  <si>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</si>
  <si>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</si>
  <si>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</si>
  <si>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</si>
  <si>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</si>
  <si>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</si>
  <si>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</si>
  <si>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</si>
  <si>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</si>
  <si>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</si>
  <si>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</si>
  <si>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</si>
  <si>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</si>
  <si>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</si>
  <si>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</si>
  <si>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</si>
  <si>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</si>
  <si>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</si>
  <si>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</si>
  <si>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</si>
  <si>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</si>
  <si>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</si>
  <si>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</si>
  <si>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</si>
  <si>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</si>
  <si>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</si>
  <si>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</si>
  <si>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</si>
  <si>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</si>
  <si>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</si>
  <si>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</si>
  <si>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</si>
  <si>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</si>
  <si>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</si>
  <si>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</si>
  <si>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</si>
  <si>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</si>
  <si>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</si>
  <si>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</si>
  <si>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</si>
  <si>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</si>
  <si>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</si>
  <si>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</si>
  <si>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</si>
  <si>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</si>
  <si>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</si>
  <si>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</si>
  <si>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</si>
  <si>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</si>
  <si>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</si>
  <si>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</si>
  <si>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</si>
  <si>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</si>
  <si>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</si>
  <si>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</si>
  <si>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</si>
  <si>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</si>
  <si>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</si>
  <si>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</si>
  <si>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</si>
  <si>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</si>
  <si>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</si>
  <si>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</si>
  <si>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</si>
  <si>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</si>
  <si>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</si>
  <si>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</si>
  <si>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</si>
  <si>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</si>
  <si>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</si>
  <si>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</si>
  <si>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</si>
  <si>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</si>
  <si>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</si>
  <si>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</si>
  <si>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</si>
  <si>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</si>
  <si>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</si>
  <si>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</si>
  <si>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</si>
  <si>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</si>
  <si>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</si>
  <si>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</si>
  <si>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</si>
  <si>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</si>
  <si>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</si>
  <si>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</si>
  <si>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</si>
  <si>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</si>
  <si>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</si>
  <si>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</si>
  <si>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前年度に比べ0.72ポイントの増とななった。これは、料金改定等により給水収益が増となった一方で、企業債利子償還金の減を主な要因として経常費用が減となったことによる。しかし、依然として類似団体平均と比べ大幅に低く、厳しい経営状況が続いている。統合水道企業債利子償還金に係る一般会計繰入金は令和11年度で終了し、給水収益は人口減に伴い減少し続けることが見込まれることから、今後は、経費縮減だけでなく料金改定などによる経営基盤の強化が必要である。
③流動比率は、企業債の新規借り入れ抑制により流動負債が減少し続けていることで良好な数値となっているが、今後は老朽化した水道施設の更新事業により現金預金が減少していくことが見込まれるため注視が必要である。
④企業債残高対給水収益比率は、企業債の借り入れ抑制により類似団体と比べ低い値となっている。
⑤料金回収率、⑥給水原価、⑦施設利用率は、①経常収支比率と同様の理由により、数値が変動している。水源のほぼ全てを県から受水している点や地理的要因などにより、⑥給水原価は類似団体平均と比べ大幅に高い値となり、⑤料金回収率は100％を下回っている。業務の効率化による経費縮減、施設の統廃合及びダウンサイジングの検討などにより、給水原価の低減に努めていく。
⑧有収率は、漏水調査等の対策と老朽管更新を計画的に行うことで改善を進めていく。</t>
    <rPh sb="35" eb="37">
      <t>リョウキン</t>
    </rPh>
    <rPh sb="37" eb="39">
      <t>カイテイ</t>
    </rPh>
    <rPh sb="39" eb="40">
      <t>トウ</t>
    </rPh>
    <rPh sb="53" eb="55">
      <t>イッポウ</t>
    </rPh>
    <rPh sb="68" eb="69">
      <t>オモ</t>
    </rPh>
    <rPh sb="70" eb="72">
      <t>ヨウイン</t>
    </rPh>
    <rPh sb="75" eb="77">
      <t>ケイジョウ</t>
    </rPh>
    <rPh sb="77" eb="79">
      <t>ヒヨウ</t>
    </rPh>
    <rPh sb="107" eb="108">
      <t>クラ</t>
    </rPh>
    <rPh sb="123" eb="124">
      <t>ツヅ</t>
    </rPh>
    <rPh sb="152" eb="154">
      <t>レイワ</t>
    </rPh>
    <rPh sb="156" eb="158">
      <t>ネンド</t>
    </rPh>
    <rPh sb="159" eb="161">
      <t>シュウリョウ</t>
    </rPh>
    <rPh sb="174" eb="176">
      <t>ゲンショウシ</t>
    </rPh>
    <rPh sb="176" eb="178">
      <t>ツヅ</t>
    </rPh>
    <rPh sb="183" eb="185">
      <t>ミコ</t>
    </rPh>
    <rPh sb="241" eb="243">
      <t>シンキ</t>
    </rPh>
    <rPh sb="243" eb="244">
      <t>カ</t>
    </rPh>
    <rPh sb="245" eb="246">
      <t>イ</t>
    </rPh>
    <rPh sb="252" eb="254">
      <t>リュウドウ</t>
    </rPh>
    <rPh sb="254" eb="256">
      <t>フサイ</t>
    </rPh>
    <rPh sb="257" eb="259">
      <t>ゲンショウシ</t>
    </rPh>
    <rPh sb="259" eb="261">
      <t>ツヅ</t>
    </rPh>
    <rPh sb="268" eb="270">
      <t>リョウコウ</t>
    </rPh>
    <rPh sb="271" eb="273">
      <t>スウチ</t>
    </rPh>
    <rPh sb="289" eb="291">
      <t>スイドウ</t>
    </rPh>
    <rPh sb="296" eb="298">
      <t>ジギョウ</t>
    </rPh>
    <rPh sb="315" eb="317">
      <t>ミコ</t>
    </rPh>
    <rPh sb="347" eb="349">
      <t>キギョウ</t>
    </rPh>
    <rPh sb="349" eb="350">
      <t>サイ</t>
    </rPh>
    <rPh sb="351" eb="352">
      <t>カ</t>
    </rPh>
    <rPh sb="353" eb="354">
      <t>イ</t>
    </rPh>
    <rPh sb="355" eb="357">
      <t>ヨクセイ</t>
    </rPh>
    <rPh sb="360" eb="362">
      <t>ルイジ</t>
    </rPh>
    <rPh sb="362" eb="364">
      <t>ダンタイ</t>
    </rPh>
    <rPh sb="365" eb="366">
      <t>クラ</t>
    </rPh>
    <rPh sb="367" eb="368">
      <t>ヒク</t>
    </rPh>
    <rPh sb="369" eb="370">
      <t>アタイ</t>
    </rPh>
    <rPh sb="431" eb="432">
      <t>スベ</t>
    </rPh>
    <rPh sb="457" eb="459">
      <t>キュウスイ</t>
    </rPh>
    <rPh sb="459" eb="461">
      <t>ゲンカ</t>
    </rPh>
    <rPh sb="462" eb="464">
      <t>ルイジ</t>
    </rPh>
    <rPh sb="464" eb="466">
      <t>ダンタイ</t>
    </rPh>
    <rPh sb="466" eb="468">
      <t>ヘイキン</t>
    </rPh>
    <rPh sb="469" eb="470">
      <t>クラ</t>
    </rPh>
    <rPh sb="471" eb="473">
      <t>オオハバ</t>
    </rPh>
    <rPh sb="474" eb="475">
      <t>タカ</t>
    </rPh>
    <rPh sb="476" eb="477">
      <t>アタイ</t>
    </rPh>
    <rPh sb="493" eb="495">
      <t>シタマワ</t>
    </rPh>
    <rPh sb="547" eb="548">
      <t>ツト</t>
    </rPh>
    <rPh sb="587" eb="588">
      <t>スス</t>
    </rPh>
    <phoneticPr fontId="4"/>
  </si>
  <si>
    <t>①有形固定資産減価償却率は償却資産における減価償却済みの割合を示す比率で、減価償却の進み具合や資産の老朽化の度合いを示しているが、比率は右肩上がりとなっており老朽化が進んでいる。
　本市水道事業は昭和31年の給水開始後、平成初期の第2次拡張事業により管路延長が大幅に伸びたこともあり、管路経年化率はまだ低い水準である。しかし、今後、第2次拡張事業時に集中的に整備した管路の老朽化が進んだ際にそれらを同時期に更新することは経営上困難であることから、更新時期の平準化が必要となる。これらの比率の推移を注視しながら、将来の管路更新を計画的に行っていく。</t>
    <rPh sb="58" eb="59">
      <t>シメ</t>
    </rPh>
    <rPh sb="190" eb="191">
      <t>スス</t>
    </rPh>
    <rPh sb="193" eb="194">
      <t>サイ</t>
    </rPh>
    <rPh sb="223" eb="225">
      <t>コウシン</t>
    </rPh>
    <rPh sb="225" eb="227">
      <t>ジキ</t>
    </rPh>
    <phoneticPr fontId="4"/>
  </si>
  <si>
    <t>　本市水道事業は、平成28年度に純損失を計上して以降、収支が均衡した非常に厳しい経営状況となっている。
　今後、人口減少に伴い有収水量が減少していくことは確実であるが、普及率の向上や水道料金の計画的な改定、料金収納率の向上などによって収益性の改善を図るとともに、より一層の経費縮減に努め、将来にわたり安定的な水道事業運営を行っていく。
　</t>
    <rPh sb="53" eb="55">
      <t>コンゴ</t>
    </rPh>
    <rPh sb="68" eb="70">
      <t>ゲンショウ</t>
    </rPh>
    <rPh sb="77" eb="79">
      <t>カクジツ</t>
    </rPh>
    <rPh sb="100" eb="102">
      <t>カイテイ</t>
    </rPh>
    <rPh sb="117" eb="119">
      <t>シュウエキ</t>
    </rPh>
    <rPh sb="119" eb="120">
      <t>セイ</t>
    </rPh>
    <rPh sb="121" eb="123">
      <t>カイゼン</t>
    </rPh>
    <rPh sb="124" eb="125">
      <t>ハカ</t>
    </rPh>
    <rPh sb="133" eb="135">
      <t>イッソウ</t>
    </rPh>
    <rPh sb="158" eb="160">
      <t>ウンエイ</t>
    </rPh>
    <rPh sb="161" eb="1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</si>
</sst>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0.12</c:v>
                </c:pt>
                <c:pt idx="1">
                  <c:v>0.65</c:v>
                </c:pt>
                <c:pt idx="2">
                  <c:v>0.22</c:v>
                </c:pt>
                <c:pt idx="3">
                  <c:v>0.32</c:v>
                </c:pt>
                <c:pt idx="4">
                  <c:v>0.21</c:v>
                </c:pt>
              </c:numCache>
            </c:numRef>
          </c:val>
          <c:extLst>
            <c:ext xmlns:c16="http://schemas.microsoft.com/office/drawing/2014/chart" uri="{C3380CC4-5D6E-409C-BE32-E72D297353CC}">
              <c16:uniqueId val="{00000000-D2B3-4E33-8573-711E0C4353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2B3-4E33-8573-711E0C4353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58.43</c:v>
                </c:pt>
                <c:pt idx="1">
                  <c:v>64.849999999999994</c:v>
                </c:pt>
                <c:pt idx="2">
                  <c:v>63.51</c:v>
                </c:pt>
                <c:pt idx="3">
                  <c:v>64.58</c:v>
                </c:pt>
                <c:pt idx="4">
                  <c:v>64.38</c:v>
                </c:pt>
              </c:numCache>
            </c:numRef>
          </c:val>
          <c:extLst>
            <c:ext xmlns:c16="http://schemas.microsoft.com/office/drawing/2014/chart" uri="{C3380CC4-5D6E-409C-BE32-E72D297353CC}">
              <c16:uniqueId val="{00000000-F9A4-450F-838D-21CAD1C4B0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F9A4-450F-838D-21CAD1C4B0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84.19</c:v>
                </c:pt>
                <c:pt idx="1">
                  <c:v>84.19</c:v>
                </c:pt>
                <c:pt idx="2">
                  <c:v>84.26</c:v>
                </c:pt>
                <c:pt idx="3">
                  <c:v>84.26</c:v>
                </c:pt>
                <c:pt idx="4">
                  <c:v>84.26</c:v>
                </c:pt>
              </c:numCache>
            </c:numRef>
          </c:val>
          <c:extLst>
            <c:ext xmlns:c16="http://schemas.microsoft.com/office/drawing/2014/chart" uri="{C3380CC4-5D6E-409C-BE32-E72D297353CC}">
              <c16:uniqueId val="{00000000-9D70-429B-AB81-77B31AE0E6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D70-429B-AB81-77B31AE0E6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101.49</c:v>
                </c:pt>
                <c:pt idx="1">
                  <c:v>102.37</c:v>
                </c:pt>
                <c:pt idx="2">
                  <c:v>101.75</c:v>
                </c:pt>
                <c:pt idx="3">
                  <c:v>102.94</c:v>
                </c:pt>
                <c:pt idx="4">
                  <c:v>103.66</c:v>
                </c:pt>
              </c:numCache>
            </c:numRef>
          </c:val>
          <c:extLst>
            <c:ext xmlns:c16="http://schemas.microsoft.com/office/drawing/2014/chart" uri="{C3380CC4-5D6E-409C-BE32-E72D297353CC}">
              <c16:uniqueId val="{00000000-3CAD-4BDE-9C0B-3ACA1E0625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CAD-4BDE-9C0B-3ACA1E0625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48.39</c:v>
                </c:pt>
                <c:pt idx="1">
                  <c:v>50.14</c:v>
                </c:pt>
                <c:pt idx="2">
                  <c:v>50.44</c:v>
                </c:pt>
                <c:pt idx="3">
                  <c:v>52.13</c:v>
                </c:pt>
                <c:pt idx="4">
                  <c:v>53.88</c:v>
                </c:pt>
              </c:numCache>
            </c:numRef>
          </c:val>
          <c:extLst>
            <c:ext xmlns:c16="http://schemas.microsoft.com/office/drawing/2014/chart" uri="{C3380CC4-5D6E-409C-BE32-E72D297353CC}">
              <c16:uniqueId val="{00000000-AB23-4219-8757-002A844D35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B23-4219-8757-002A844D35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4.57</c:v>
                </c:pt>
                <c:pt idx="1">
                  <c:v>4.6399999999999997</c:v>
                </c:pt>
                <c:pt idx="2">
                  <c:v>5.0199999999999996</c:v>
                </c:pt>
                <c:pt idx="3">
                  <c:v>5.21</c:v>
                </c:pt>
                <c:pt idx="4">
                  <c:v>6.79</c:v>
                </c:pt>
              </c:numCache>
            </c:numRef>
          </c:val>
          <c:extLst>
            <c:ext xmlns:c16="http://schemas.microsoft.com/office/drawing/2014/chart" uri="{C3380CC4-5D6E-409C-BE32-E72D297353CC}">
              <c16:uniqueId val="{00000000-002D-4F20-93FC-97BFA1C62A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02D-4F20-93FC-97BFA1C62A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B2-4F90-A051-8E297CE53C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2B2-4F90-A051-8E297CE53C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364.61</c:v>
                </c:pt>
                <c:pt idx="1">
                  <c:v>347.33</c:v>
                </c:pt>
                <c:pt idx="2">
                  <c:v>373.99</c:v>
                </c:pt>
                <c:pt idx="3">
                  <c:v>431</c:v>
                </c:pt>
                <c:pt idx="4">
                  <c:v>474.77</c:v>
                </c:pt>
              </c:numCache>
            </c:numRef>
          </c:val>
          <c:extLst>
            <c:ext xmlns:c16="http://schemas.microsoft.com/office/drawing/2014/chart" uri="{C3380CC4-5D6E-409C-BE32-E72D297353CC}">
              <c16:uniqueId val="{00000000-499A-493A-913B-F8C71ABC18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499A-493A-913B-F8C71ABC18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211.63</c:v>
                </c:pt>
                <c:pt idx="1">
                  <c:v>182.96</c:v>
                </c:pt>
                <c:pt idx="2">
                  <c:v>158</c:v>
                </c:pt>
                <c:pt idx="3">
                  <c:v>125.34</c:v>
                </c:pt>
                <c:pt idx="4">
                  <c:v>95.68</c:v>
                </c:pt>
              </c:numCache>
            </c:numRef>
          </c:val>
          <c:extLst>
            <c:ext xmlns:c16="http://schemas.microsoft.com/office/drawing/2014/chart" uri="{C3380CC4-5D6E-409C-BE32-E72D297353CC}">
              <c16:uniqueId val="{00000000-9E89-4170-97FD-3A4205BEE4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E89-4170-97FD-3A4205BEE4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92.5</c:v>
                </c:pt>
                <c:pt idx="1">
                  <c:v>96.01</c:v>
                </c:pt>
                <c:pt idx="2">
                  <c:v>93.58</c:v>
                </c:pt>
                <c:pt idx="3">
                  <c:v>97.49</c:v>
                </c:pt>
                <c:pt idx="4">
                  <c:v>99.43</c:v>
                </c:pt>
              </c:numCache>
            </c:numRef>
          </c:val>
          <c:extLst>
            <c:ext xmlns:c16="http://schemas.microsoft.com/office/drawing/2014/chart" uri="{C3380CC4-5D6E-409C-BE32-E72D297353CC}">
              <c16:uniqueId val="{00000000-8F01-4809-B56F-A744375999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8F01-4809-B56F-A744375999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281.01</c:v>
                </c:pt>
                <c:pt idx="1">
                  <c:v>270.58999999999997</c:v>
                </c:pt>
                <c:pt idx="2">
                  <c:v>276.19</c:v>
                </c:pt>
                <c:pt idx="3">
                  <c:v>265.14999999999998</c:v>
                </c:pt>
                <c:pt idx="4">
                  <c:v>261.64999999999998</c:v>
                </c:pt>
              </c:numCache>
            </c:numRef>
          </c:val>
          <c:extLst>
            <c:ext xmlns:c16="http://schemas.microsoft.com/office/drawing/2014/chart" uri="{C3380CC4-5D6E-409C-BE32-E72D297353CC}">
              <c16:uniqueId val="{00000000-10D7-41BD-ADFC-B638CB45E7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0D7-41BD-ADFC-B638CB45E7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新庄市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34127</v>
      </c>
      <c r="AM8" s="45"/>
      <c r="AN8" s="45"/>
      <c r="AO8" s="45"/>
      <c r="AP8" s="45"/>
      <c r="AQ8" s="45"/>
      <c r="AR8" s="45"/>
      <c r="AS8" s="45"/>
      <c r="AT8" s="46">
        <f>データ!$S$6</f>
        <v>222.85</v>
      </c>
      <c r="AU8" s="47"/>
      <c r="AV8" s="47"/>
      <c r="AW8" s="47"/>
      <c r="AX8" s="47"/>
      <c r="AY8" s="47"/>
      <c r="AZ8" s="47"/>
      <c r="BA8" s="47"/>
      <c r="BB8" s="48">
        <f>データ!$T$6</f>
        <v>153.13999999999999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92.61</v>
      </c>
      <c r="J10" s="47"/>
      <c r="K10" s="47"/>
      <c r="L10" s="47"/>
      <c r="M10" s="47"/>
      <c r="N10" s="47"/>
      <c r="O10" s="75"/>
      <c r="P10" s="48">
        <f>データ!$P$6</f>
        <v>96.07</v>
      </c>
      <c r="Q10" s="48"/>
      <c r="R10" s="48"/>
      <c r="S10" s="48"/>
      <c r="T10" s="48"/>
      <c r="U10" s="48"/>
      <c r="V10" s="48"/>
      <c r="W10" s="45">
        <f>データ!$Q$6</f>
        <v>4565</v>
      </c>
      <c r="X10" s="45"/>
      <c r="Y10" s="45"/>
      <c r="Z10" s="45"/>
      <c r="AA10" s="45"/>
      <c r="AB10" s="45"/>
      <c r="AC10" s="45"/>
      <c r="AD10" s="2"/>
      <c r="AE10" s="2"/>
      <c r="AF10" s="2"/>
      <c r="AG10" s="2"/>
      <c r="AH10" s="2"/>
      <c r="AI10" s="2"/>
      <c r="AJ10" s="2"/>
      <c r="AK10" s="2"/>
      <c r="AL10" s="45">
        <f>データ!$U$6</f>
        <v>32428</v>
      </c>
      <c r="AM10" s="45"/>
      <c r="AN10" s="45"/>
      <c r="AO10" s="45"/>
      <c r="AP10" s="45"/>
      <c r="AQ10" s="45"/>
      <c r="AR10" s="45"/>
      <c r="AS10" s="45"/>
      <c r="AT10" s="46">
        <f>データ!$V$6</f>
        <v>66.8</v>
      </c>
      <c r="AU10" s="47"/>
      <c r="AV10" s="47"/>
      <c r="AW10" s="47"/>
      <c r="AX10" s="47"/>
      <c r="AY10" s="47"/>
      <c r="AZ10" s="47"/>
      <c r="BA10" s="47"/>
      <c r="BB10" s="48">
        <f>データ!$W$6</f>
        <v>485.45</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RhGLs+lbIMWCPWjZKDLhv6PpiXbcOHJHMBKQm6heL19badSX8pfEfx7txvhVS64AOFfD3cvaXCSt2SgO1R+w==" saltValue="Q8uL1rZvIMWxsztZlgcxc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62057</v>
      </c>
      <c r="D6" s="20">
        <f t="shared" si="3"/>
        <v>46</v>
      </c>
      <c r="E6" s="20">
        <f t="shared" si="3"/>
        <v>1</v>
      </c>
      <c r="F6" s="20">
        <f t="shared" si="3"/>
        <v>0</v>
      </c>
      <c r="G6" s="20">
        <f t="shared" si="3"/>
        <v>1</v>
      </c>
      <c r="H6" s="20" t="str">
        <f t="shared" si="3"/>
        <v>山形県　新庄市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92.61</v>
      </c>
      <c r="P6" s="21">
        <f t="shared" si="3"/>
        <v>96.07</v>
      </c>
      <c r="Q6" s="21">
        <f t="shared" si="3"/>
        <v>4565</v>
      </c>
      <c r="R6" s="21">
        <f t="shared" si="3"/>
        <v>34127</v>
      </c>
      <c r="S6" s="21">
        <f t="shared" si="3"/>
        <v>222.85</v>
      </c>
      <c r="T6" s="21">
        <f t="shared" si="3"/>
        <v>153.13999999999999</v>
      </c>
      <c r="U6" s="21">
        <f t="shared" si="3"/>
        <v>32428</v>
      </c>
      <c r="V6" s="21">
        <f t="shared" si="3"/>
        <v>66.8</v>
      </c>
      <c r="W6" s="21">
        <f t="shared" si="3"/>
        <v>485.45</v>
      </c>
      <c r="X6" s="22">
        <f>IF(X7="",NA(),X7)</f>
        <v>101.49</v>
      </c>
      <c r="Y6" s="22">
        <f t="shared" ref="Y6:AG6" si="4">IF(Y7="",NA(),Y7)</f>
        <v>102.37</v>
      </c>
      <c r="Z6" s="22">
        <f t="shared" si="4"/>
        <v>101.75</v>
      </c>
      <c r="AA6" s="22">
        <f t="shared" si="4"/>
        <v>102.94</v>
      </c>
      <c r="AB6" s="22">
        <f t="shared" si="4"/>
        <v>103.66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364.61</v>
      </c>
      <c r="AU6" s="22">
        <f t="shared" ref="AU6:BC6" si="6">IF(AU7="",NA(),AU7)</f>
        <v>347.33</v>
      </c>
      <c r="AV6" s="22">
        <f t="shared" si="6"/>
        <v>373.99</v>
      </c>
      <c r="AW6" s="22">
        <f t="shared" si="6"/>
        <v>431</v>
      </c>
      <c r="AX6" s="22">
        <f t="shared" si="6"/>
        <v>474.77</v>
      </c>
      <c r="AY6" s="22">
        <f t="shared" si="6"/>
        <v>357.34</v>
      </c>
      <c r="AZ6" s="22">
        <f t="shared" si="6"/>
        <v>366.03</v>
      </c>
      <c r="BA6" s="22">
        <f t="shared" si="6"/>
        <v>365.18</v>
      </c>
      <c r="BB6" s="22">
        <f t="shared" si="6"/>
        <v>327.77</v>
      </c>
      <c r="BC6" s="22">
        <f t="shared" si="6"/>
        <v>338.02</v>
      </c>
      <c r="BD6" s="21" t="str">
        <f>IF(BD7="","",IF(BD7="-","【-】","【"&amp;SUBSTITUTE(TEXT(BD7,"#,##0.00"),"-","△")&amp;"】"))</f>
        <v>【261.51】</v>
      </c>
      <c r="BE6" s="22">
        <f>IF(BE7="",NA(),BE7)</f>
        <v>211.63</v>
      </c>
      <c r="BF6" s="22">
        <f t="shared" ref="BF6:BN6" si="7">IF(BF7="",NA(),BF7)</f>
        <v>182.96</v>
      </c>
      <c r="BG6" s="22">
        <f t="shared" si="7"/>
        <v>158</v>
      </c>
      <c r="BH6" s="22">
        <f t="shared" si="7"/>
        <v>125.34</v>
      </c>
      <c r="BI6" s="22">
        <f t="shared" si="7"/>
        <v>95.68</v>
      </c>
      <c r="BJ6" s="22">
        <f t="shared" si="7"/>
        <v>373.69</v>
      </c>
      <c r="BK6" s="22">
        <f t="shared" si="7"/>
        <v>370.12</v>
      </c>
      <c r="BL6" s="22">
        <f t="shared" si="7"/>
        <v>371.65</v>
      </c>
      <c r="BM6" s="22">
        <f t="shared" si="7"/>
        <v>397.1</v>
      </c>
      <c r="BN6" s="22">
        <f t="shared" si="7"/>
        <v>379.91</v>
      </c>
      <c r="BO6" s="21" t="str">
        <f>IF(BO7="","",IF(BO7="-","【-】","【"&amp;SUBSTITUTE(TEXT(BO7,"#,##0.00"),"-","△")&amp;"】"))</f>
        <v>【265.16】</v>
      </c>
      <c r="BP6" s="22">
        <f>IF(BP7="",NA(),BP7)</f>
        <v>92.5</v>
      </c>
      <c r="BQ6" s="22">
        <f t="shared" ref="BQ6:BY6" si="8">IF(BQ7="",NA(),BQ7)</f>
        <v>96.01</v>
      </c>
      <c r="BR6" s="22">
        <f t="shared" si="8"/>
        <v>93.58</v>
      </c>
      <c r="BS6" s="22">
        <f t="shared" si="8"/>
        <v>97.49</v>
      </c>
      <c r="BT6" s="22">
        <f t="shared" si="8"/>
        <v>99.43</v>
      </c>
      <c r="BU6" s="22">
        <f t="shared" si="8"/>
        <v>99.87</v>
      </c>
      <c r="BV6" s="22">
        <f t="shared" si="8"/>
        <v>100.42</v>
      </c>
      <c r="BW6" s="22">
        <f t="shared" si="8"/>
        <v>98.77</v>
      </c>
      <c r="BX6" s="22">
        <f t="shared" si="8"/>
        <v>95.79</v>
      </c>
      <c r="BY6" s="22">
        <f t="shared" si="8"/>
        <v>98.3</v>
      </c>
      <c r="BZ6" s="21" t="str">
        <f>IF(BZ7="","",IF(BZ7="-","【-】","【"&amp;SUBSTITUTE(TEXT(BZ7,"#,##0.00"),"-","△")&amp;"】"))</f>
        <v>【102.35】</v>
      </c>
      <c r="CA6" s="22">
        <f>IF(CA7="",NA(),CA7)</f>
        <v>281.01</v>
      </c>
      <c r="CB6" s="22">
        <f t="shared" ref="CB6:CJ6" si="9">IF(CB7="",NA(),CB7)</f>
        <v>270.58999999999997</v>
      </c>
      <c r="CC6" s="22">
        <f t="shared" si="9"/>
        <v>276.19</v>
      </c>
      <c r="CD6" s="22">
        <f t="shared" si="9"/>
        <v>265.14999999999998</v>
      </c>
      <c r="CE6" s="22">
        <f t="shared" si="9"/>
        <v>261.64999999999998</v>
      </c>
      <c r="CF6" s="22">
        <f t="shared" si="9"/>
        <v>171.81</v>
      </c>
      <c r="CG6" s="22">
        <f t="shared" si="9"/>
        <v>171.67</v>
      </c>
      <c r="CH6" s="22">
        <f t="shared" si="9"/>
        <v>173.67</v>
      </c>
      <c r="CI6" s="22">
        <f t="shared" si="9"/>
        <v>171.13</v>
      </c>
      <c r="CJ6" s="22">
        <f t="shared" si="9"/>
        <v>173.7</v>
      </c>
      <c r="CK6" s="21" t="str">
        <f>IF(CK7="","",IF(CK7="-","【-】","【"&amp;SUBSTITUTE(TEXT(CK7,"#,##0.00"),"-","△")&amp;"】"))</f>
        <v>【167.74】</v>
      </c>
      <c r="CL6" s="22">
        <f>IF(CL7="",NA(),CL7)</f>
        <v>58.43</v>
      </c>
      <c r="CM6" s="22">
        <f t="shared" ref="CM6:CU6" si="10">IF(CM7="",NA(),CM7)</f>
        <v>64.849999999999994</v>
      </c>
      <c r="CN6" s="22">
        <f t="shared" si="10"/>
        <v>63.51</v>
      </c>
      <c r="CO6" s="22">
        <f t="shared" si="10"/>
        <v>64.58</v>
      </c>
      <c r="CP6" s="22">
        <f t="shared" si="10"/>
        <v>64.38</v>
      </c>
      <c r="CQ6" s="22">
        <f t="shared" si="10"/>
        <v>60.03</v>
      </c>
      <c r="CR6" s="22">
        <f t="shared" si="10"/>
        <v>59.74</v>
      </c>
      <c r="CS6" s="22">
        <f t="shared" si="10"/>
        <v>59.67</v>
      </c>
      <c r="CT6" s="22">
        <f t="shared" si="10"/>
        <v>60.12</v>
      </c>
      <c r="CU6" s="22">
        <f t="shared" si="10"/>
        <v>60.34</v>
      </c>
      <c r="CV6" s="21" t="str">
        <f>IF(CV7="","",IF(CV7="-","【-】","【"&amp;SUBSTITUTE(TEXT(CV7,"#,##0.00"),"-","△")&amp;"】"))</f>
        <v>【60.29】</v>
      </c>
      <c r="CW6" s="22">
        <f>IF(CW7="",NA(),CW7)</f>
        <v>84.19</v>
      </c>
      <c r="CX6" s="22">
        <f t="shared" ref="CX6:DF6" si="11">IF(CX7="",NA(),CX7)</f>
        <v>84.19</v>
      </c>
      <c r="CY6" s="22">
        <f t="shared" si="11"/>
        <v>84.26</v>
      </c>
      <c r="CZ6" s="22">
        <f t="shared" si="11"/>
        <v>84.26</v>
      </c>
      <c r="DA6" s="22">
        <f t="shared" si="11"/>
        <v>84.26</v>
      </c>
      <c r="DB6" s="22">
        <f t="shared" si="11"/>
        <v>84.81</v>
      </c>
      <c r="DC6" s="22">
        <f t="shared" si="11"/>
        <v>84.8</v>
      </c>
      <c r="DD6" s="22">
        <f t="shared" si="11"/>
        <v>84.6</v>
      </c>
      <c r="DE6" s="22">
        <f t="shared" si="11"/>
        <v>84.24</v>
      </c>
      <c r="DF6" s="22">
        <f t="shared" si="11"/>
        <v>84.19</v>
      </c>
      <c r="DG6" s="21" t="str">
        <f>IF(DG7="","",IF(DG7="-","【-】","【"&amp;SUBSTITUTE(TEXT(DG7,"#,##0.00"),"-","△")&amp;"】"))</f>
        <v>【90.12】</v>
      </c>
      <c r="DH6" s="22">
        <f>IF(DH7="",NA(),DH7)</f>
        <v>48.39</v>
      </c>
      <c r="DI6" s="22">
        <f t="shared" ref="DI6:DQ6" si="12">IF(DI7="",NA(),DI7)</f>
        <v>50.14</v>
      </c>
      <c r="DJ6" s="22">
        <f t="shared" si="12"/>
        <v>50.44</v>
      </c>
      <c r="DK6" s="22">
        <f t="shared" si="12"/>
        <v>52.13</v>
      </c>
      <c r="DL6" s="22">
        <f t="shared" si="12"/>
        <v>53.88</v>
      </c>
      <c r="DM6" s="22">
        <f t="shared" si="12"/>
        <v>47.28</v>
      </c>
      <c r="DN6" s="22">
        <f t="shared" si="12"/>
        <v>47.66</v>
      </c>
      <c r="DO6" s="22">
        <f t="shared" si="12"/>
        <v>48.17</v>
      </c>
      <c r="DP6" s="22">
        <f t="shared" si="12"/>
        <v>48.83</v>
      </c>
      <c r="DQ6" s="22">
        <f t="shared" si="12"/>
        <v>49.96</v>
      </c>
      <c r="DR6" s="21" t="str">
        <f>IF(DR7="","",IF(DR7="-","【-】","【"&amp;SUBSTITUTE(TEXT(DR7,"#,##0.00"),"-","△")&amp;"】"))</f>
        <v>【50.88】</v>
      </c>
      <c r="DS6" s="22">
        <f>IF(DS7="",NA(),DS7)</f>
        <v>4.57</v>
      </c>
      <c r="DT6" s="22">
        <f t="shared" ref="DT6:EB6" si="13">IF(DT7="",NA(),DT7)</f>
        <v>4.6399999999999997</v>
      </c>
      <c r="DU6" s="22">
        <f t="shared" si="13"/>
        <v>5.0199999999999996</v>
      </c>
      <c r="DV6" s="22">
        <f t="shared" si="13"/>
        <v>5.21</v>
      </c>
      <c r="DW6" s="22">
        <f t="shared" si="13"/>
        <v>6.79</v>
      </c>
      <c r="DX6" s="22">
        <f t="shared" si="13"/>
        <v>12.19</v>
      </c>
      <c r="DY6" s="22">
        <f t="shared" si="13"/>
        <v>15.1</v>
      </c>
      <c r="DZ6" s="22">
        <f t="shared" si="13"/>
        <v>17.12</v>
      </c>
      <c r="EA6" s="22">
        <f t="shared" si="13"/>
        <v>18.18</v>
      </c>
      <c r="EB6" s="22">
        <f t="shared" si="13"/>
        <v>19.32</v>
      </c>
      <c r="EC6" s="21" t="str">
        <f>IF(EC7="","",IF(EC7="-","【-】","【"&amp;SUBSTITUTE(TEXT(EC7,"#,##0.00"),"-","△")&amp;"】"))</f>
        <v>【22.30】</v>
      </c>
      <c r="ED6" s="22">
        <f>IF(ED7="",NA(),ED7)</f>
        <v>0.12</v>
      </c>
      <c r="EE6" s="22">
        <f t="shared" ref="EE6:EM6" si="14">IF(EE7="",NA(),EE7)</f>
        <v>0.65</v>
      </c>
      <c r="EF6" s="22">
        <f t="shared" si="14"/>
        <v>0.22</v>
      </c>
      <c r="EG6" s="22">
        <f t="shared" si="14"/>
        <v>0.32</v>
      </c>
      <c r="EH6" s="22">
        <f t="shared" si="14"/>
        <v>0.21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62057</v>
      </c>
      <c r="D7" s="24">
        <v>46</v>
      </c>
      <c r="E7" s="24">
        <v>1</v>
      </c>
      <c r="F7" s="24">
        <v>0</v>
      </c>
      <c r="G7" s="24">
        <v>1</v>
      </c>
      <c r="H7" s="24" t="s">
        <v>92</v>
      </c>
      <c r="I7" s="24" t="s">
        <v>93</v>
      </c>
      <c r="J7" s="24" t="s">
        <v>94</v>
      </c>
      <c r="K7" s="24" t="s">
        <v>95</v>
      </c>
      <c r="L7" s="24" t="s">
        <v>96</v>
      </c>
      <c r="M7" s="24" t="s">
        <v>97</v>
      </c>
      <c r="N7" s="25" t="s">
        <v>98</v>
      </c>
      <c r="O7" s="25">
        <v>92.61</v>
      </c>
      <c r="P7" s="25">
        <v>96.07</v>
      </c>
      <c r="Q7" s="25">
        <v>4565</v>
      </c>
      <c r="R7" s="25">
        <v>34127</v>
      </c>
      <c r="S7" s="25">
        <v>222.85</v>
      </c>
      <c r="T7" s="25">
        <v>153.13999999999999</v>
      </c>
      <c r="U7" s="25">
        <v>32428</v>
      </c>
      <c r="V7" s="25">
        <v>66.8</v>
      </c>
      <c r="W7" s="25">
        <v>485.45</v>
      </c>
      <c r="X7" s="25">
        <v>101.49</v>
      </c>
      <c r="Y7" s="25">
        <v>102.37</v>
      </c>
      <c r="Z7" s="25">
        <v>101.75</v>
      </c>
      <c r="AA7" s="25">
        <v>102.94</v>
      </c>
      <c r="AB7" s="25">
        <v>103.66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364.61</v>
      </c>
      <c r="AU7" s="25">
        <v>347.33</v>
      </c>
      <c r="AV7" s="25">
        <v>373.99</v>
      </c>
      <c r="AW7" s="25">
        <v>431</v>
      </c>
      <c r="AX7" s="25">
        <v>474.77</v>
      </c>
      <c r="AY7" s="25">
        <v>357.34</v>
      </c>
      <c r="AZ7" s="25">
        <v>366.03</v>
      </c>
      <c r="BA7" s="25">
        <v>365.18</v>
      </c>
      <c r="BB7" s="25">
        <v>327.77</v>
      </c>
      <c r="BC7" s="25">
        <v>338.02</v>
      </c>
      <c r="BD7" s="25">
        <v>261.51</v>
      </c>
      <c r="BE7" s="25">
        <v>211.63</v>
      </c>
      <c r="BF7" s="25">
        <v>182.96</v>
      </c>
      <c r="BG7" s="25">
        <v>158</v>
      </c>
      <c r="BH7" s="25">
        <v>125.34</v>
      </c>
      <c r="BI7" s="25">
        <v>95.68</v>
      </c>
      <c r="BJ7" s="25">
        <v>373.69</v>
      </c>
      <c r="BK7" s="25">
        <v>370.12</v>
      </c>
      <c r="BL7" s="25">
        <v>371.65</v>
      </c>
      <c r="BM7" s="25">
        <v>397.1</v>
      </c>
      <c r="BN7" s="25">
        <v>379.91</v>
      </c>
      <c r="BO7" s="25">
        <v>265.16000000000003</v>
      </c>
      <c r="BP7" s="25">
        <v>92.5</v>
      </c>
      <c r="BQ7" s="25">
        <v>96.01</v>
      </c>
      <c r="BR7" s="25">
        <v>93.58</v>
      </c>
      <c r="BS7" s="25">
        <v>97.49</v>
      </c>
      <c r="BT7" s="25">
        <v>99.43</v>
      </c>
      <c r="BU7" s="25">
        <v>99.87</v>
      </c>
      <c r="BV7" s="25">
        <v>100.42</v>
      </c>
      <c r="BW7" s="25">
        <v>98.77</v>
      </c>
      <c r="BX7" s="25">
        <v>95.79</v>
      </c>
      <c r="BY7" s="25">
        <v>98.3</v>
      </c>
      <c r="BZ7" s="25">
        <v>102.35</v>
      </c>
      <c r="CA7" s="25">
        <v>281.01</v>
      </c>
      <c r="CB7" s="25">
        <v>270.58999999999997</v>
      </c>
      <c r="CC7" s="25">
        <v>276.19</v>
      </c>
      <c r="CD7" s="25">
        <v>265.14999999999998</v>
      </c>
      <c r="CE7" s="25">
        <v>261.64999999999998</v>
      </c>
      <c r="CF7" s="25">
        <v>171.81</v>
      </c>
      <c r="CG7" s="25">
        <v>171.67</v>
      </c>
      <c r="CH7" s="25">
        <v>173.67</v>
      </c>
      <c r="CI7" s="25">
        <v>171.13</v>
      </c>
      <c r="CJ7" s="25">
        <v>173.7</v>
      </c>
      <c r="CK7" s="25">
        <v>167.74</v>
      </c>
      <c r="CL7" s="25">
        <v>58.43</v>
      </c>
      <c r="CM7" s="25">
        <v>64.849999999999994</v>
      </c>
      <c r="CN7" s="25">
        <v>63.51</v>
      </c>
      <c r="CO7" s="25">
        <v>64.58</v>
      </c>
      <c r="CP7" s="25">
        <v>64.38</v>
      </c>
      <c r="CQ7" s="25">
        <v>60.03</v>
      </c>
      <c r="CR7" s="25">
        <v>59.74</v>
      </c>
      <c r="CS7" s="25">
        <v>59.67</v>
      </c>
      <c r="CT7" s="25">
        <v>60.12</v>
      </c>
      <c r="CU7" s="25">
        <v>60.34</v>
      </c>
      <c r="CV7" s="25">
        <v>60.29</v>
      </c>
      <c r="CW7" s="25">
        <v>84.19</v>
      </c>
      <c r="CX7" s="25">
        <v>84.19</v>
      </c>
      <c r="CY7" s="25">
        <v>84.26</v>
      </c>
      <c r="CZ7" s="25">
        <v>84.26</v>
      </c>
      <c r="DA7" s="25">
        <v>84.26</v>
      </c>
      <c r="DB7" s="25">
        <v>84.81</v>
      </c>
      <c r="DC7" s="25">
        <v>84.8</v>
      </c>
      <c r="DD7" s="25">
        <v>84.6</v>
      </c>
      <c r="DE7" s="25">
        <v>84.24</v>
      </c>
      <c r="DF7" s="25">
        <v>84.19</v>
      </c>
      <c r="DG7" s="25">
        <v>90.12</v>
      </c>
      <c r="DH7" s="25">
        <v>48.39</v>
      </c>
      <c r="DI7" s="25">
        <v>50.14</v>
      </c>
      <c r="DJ7" s="25">
        <v>50.44</v>
      </c>
      <c r="DK7" s="25">
        <v>52.13</v>
      </c>
      <c r="DL7" s="25">
        <v>53.88</v>
      </c>
      <c r="DM7" s="25">
        <v>47.28</v>
      </c>
      <c r="DN7" s="25">
        <v>47.66</v>
      </c>
      <c r="DO7" s="25">
        <v>48.17</v>
      </c>
      <c r="DP7" s="25">
        <v>48.83</v>
      </c>
      <c r="DQ7" s="25">
        <v>49.96</v>
      </c>
      <c r="DR7" s="25">
        <v>50.88</v>
      </c>
      <c r="DS7" s="25">
        <v>4.57</v>
      </c>
      <c r="DT7" s="25">
        <v>4.6399999999999997</v>
      </c>
      <c r="DU7" s="25">
        <v>5.0199999999999996</v>
      </c>
      <c r="DV7" s="25">
        <v>5.21</v>
      </c>
      <c r="DW7" s="25">
        <v>6.79</v>
      </c>
      <c r="DX7" s="25">
        <v>12.19</v>
      </c>
      <c r="DY7" s="25">
        <v>15.1</v>
      </c>
      <c r="DZ7" s="25">
        <v>17.12</v>
      </c>
      <c r="EA7" s="25">
        <v>18.18</v>
      </c>
      <c r="EB7" s="25">
        <v>19.32</v>
      </c>
      <c r="EC7" s="25">
        <v>22.3</v>
      </c>
      <c r="ED7" s="25">
        <v>0.12</v>
      </c>
      <c r="EE7" s="25">
        <v>0.65</v>
      </c>
      <c r="EF7" s="25">
        <v>0.22</v>
      </c>
      <c r="EG7" s="25">
        <v>0.32</v>
      </c>
      <c r="EH7" s="25">
        <v>0.21</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2023-01-18T06:32:01Z</cp:lastPrinted>
  <dcterms:created xsi:type="dcterms:W3CDTF">2022-12-01T00:53:38Z</dcterms:created>
  <dcterms:modified xsi:type="dcterms:W3CDTF">2023-01-18T06:36:14Z</dcterms:modified>
  <cp:category/>
</cp:coreProperties>
</file>