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山辺町\Desktop\aita\決算統計関係\R4\経営比較分析表\"/>
    </mc:Choice>
  </mc:AlternateContent>
  <xr:revisionPtr revIDLastSave="0" documentId="13_ncr:1_{31CCAE84-E580-455D-BD52-6A2206B62829}" xr6:coauthVersionLast="47" xr6:coauthVersionMax="47" xr10:uidLastSave="{00000000-0000-0000-0000-000000000000}"/>
  <workbookProtection workbookAlgorithmName="SHA-512" workbookHashValue="Yx+e2vzvNrJCsFphwI/LcCkL4//Xo0FhU/2A3hMJ36BiPWRj5soSf76bGazp4K55YHuDaPpZtBtg4xk8jDIbzQ==" workbookSaltValue="uEbNVnwprO2cqvjebSfq4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<sst xmlns="http://schemas.openxmlformats.org/spreadsheetml/2006/main" count="294" uniqueCount="115">
  <si>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</si>
  <si>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</si>
  <si>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</si>
  <si>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</si>
  <si>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</si>
  <si>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</si>
  <si>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</si>
  <si>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</si>
  <si>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</si>
  <si>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</si>
  <si>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</si>
  <si>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</si>
  <si>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</si>
  <si>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</si>
  <si>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</si>
  <si>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</si>
  <si>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</si>
  <si>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</si>
  <si>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</si>
  <si>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</si>
  <si>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</si>
  <si>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</si>
  <si>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</si>
  <si>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</si>
  <si>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</si>
  <si>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</si>
  <si>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</si>
  <si>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</si>
  <si>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</si>
  <si>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</si>
  <si>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</si>
  <si>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</si>
  <si>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</si>
  <si>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</si>
  <si>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</si>
  <si>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</si>
  <si>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</si>
  <si>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</si>
  <si>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</si>
  <si>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</si>
  <si>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</si>
  <si>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</si>
  <si>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</si>
  <si>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</si>
  <si>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</si>
  <si>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</si>
  <si>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</si>
  <si>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</si>
  <si>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</si>
  <si>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</si>
  <si>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</si>
  <si>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</si>
  <si>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</si>
  <si>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</si>
  <si>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</si>
  <si>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</si>
  <si>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</si>
  <si>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</si>
  <si>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</si>
  <si>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</si>
  <si>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</si>
  <si>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</si>
  <si>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</si>
  <si>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</si>
  <si>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</si>
  <si>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</si>
  <si>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</si>
  <si>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</si>
  <si>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</si>
  <si>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</si>
  <si>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</si>
  <si>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</si>
  <si>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</si>
  <si>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</si>
  <si>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</si>
  <si>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</si>
  <si>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</si>
  <si>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</si>
  <si>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</si>
  <si>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</si>
  <si>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</si>
  <si>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</si>
  <si>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</si>
  <si>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</si>
  <si>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</si>
  <si>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</si>
  <si>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</si>
  <si>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</si>
  <si>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</si>
  <si>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</si>
  <si>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</si>
  <si>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</si>
  <si>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</si>
  <si>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山辺町</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</si>
  <si>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</si>
  <si>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</si>
  <si>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</si>
  <si>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</si>
  <si>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</si>
  <si>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</si>
  <si>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</si>
  <si>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</si>
  <si>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</si>
  <si>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</si>
  <si>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</si>
  <si>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</si>
  <si>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</si>
  <si>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</si>
  <si>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</si>
  <si>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</si>
  <si>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</si>
  <si>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</si>
  <si>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
平成10年に供用が開始され、施設及び管路の老朽化が進んでおり、一部耐用年数が超過した機械設備を使用している。異常が発生した場合は、ただちに原因の究明と修理等をその都度実施しているが、管路からの漏水の場合には管路の法定耐用年数が超過していないため、新たな管路に更新ということではなく、修繕としての入れ替えで対応する。
定期的な点検と更新により施設の長寿命化を図り、投資の平準化に繋げたい。</t>
    <rPh sb="45" eb="47">
      <t>イチブ</t>
    </rPh>
    <rPh sb="47" eb="51">
      <t>タイヨウネンスウ</t>
    </rPh>
    <rPh sb="52" eb="54">
      <t>チョウカ</t>
    </rPh>
    <rPh sb="61" eb="63">
      <t>シヨウ</t>
    </rPh>
    <phoneticPr fontId="4"/>
  </si>
  <si>
    <t>有収水量の減により、給水収入が減り続けることが課題であり、経営状況はますます厳しくなることが予想される。
また、管路更新等については財源の確保や受益者負担の点からも困難が予想されるが、料金の改定により、適正な料金収入の確保を推進し健全経営を図るべく努力していく。</t>
    <phoneticPr fontId="4"/>
  </si>
  <si>
    <t>【経常収支比率・累積欠損金比率】
類似団体を下回っており、令和4年4月からの料金改定による料金収入増により、経常収益の向上と欠損金額の減を図る。
【流動比率・企業債残高対事業規模比率】
類似団体と比較し流動比率が高く、企業債残高対給水収益比率が低いので、企業債残高や償還金が少額であると分析できる。一方、有形固定資産減価償却率は低いため、更新投資が近い将来必要とはいえず、現在の水準を維持することが望ましいと言える。
【料金回収率】
類似団体と同等以上の水準であるが、100％を下回っている。適切な料金収入の確保に努める。
【給水原価・施設利用率】
給水区域の人口が減少し、継続的に有収水量が減少する見通し。維持管理費に大きな変動は無いが有収水量の減により給水原価は年々増加し、施設利用率は減少傾向にある。経常費用を抑えるためにも、次期の施設更新時には適切な規模になるよう、ダウンサイジングの検討を行う。
【有収率】
類似団体平均以上の数値であるが、必要に応じ配水管内の漏水個所を特定し修繕するなど、配水量縮減の対策を講じ、数値を100％に近づけたい。</t>
    <rPh sb="17" eb="21">
      <t>ルイジダンタイ</t>
    </rPh>
    <rPh sb="93" eb="97">
      <t>ルイジダンタイ</t>
    </rPh>
    <rPh sb="98" eb="100">
      <t>ヒカク</t>
    </rPh>
    <rPh sb="101" eb="105">
      <t>リュウドウヒリツ</t>
    </rPh>
    <rPh sb="106" eb="107">
      <t>タカ</t>
    </rPh>
    <rPh sb="109" eb="115">
      <t>キギョウサイザンダカタイ</t>
    </rPh>
    <rPh sb="115" eb="121">
      <t>キュウスイシュウエキヒリツ</t>
    </rPh>
    <rPh sb="122" eb="123">
      <t>ヒク</t>
    </rPh>
    <rPh sb="127" eb="130">
      <t>キギョウサイ</t>
    </rPh>
    <rPh sb="130" eb="132">
      <t>ザンダカ</t>
    </rPh>
    <rPh sb="133" eb="136">
      <t>ショウカンキン</t>
    </rPh>
    <rPh sb="137" eb="139">
      <t>ショウガク</t>
    </rPh>
    <rPh sb="143" eb="145">
      <t>ブンセキ</t>
    </rPh>
    <rPh sb="164" eb="165">
      <t>ヒク</t>
    </rPh>
    <rPh sb="169" eb="173">
      <t>コウシントウシ</t>
    </rPh>
    <rPh sb="174" eb="175">
      <t>チカ</t>
    </rPh>
    <rPh sb="176" eb="180">
      <t>ショウライヒツヨウ</t>
    </rPh>
    <rPh sb="186" eb="188">
      <t>ゲンザイ</t>
    </rPh>
    <rPh sb="189" eb="191">
      <t>スイジュン</t>
    </rPh>
    <rPh sb="192" eb="194">
      <t>イジ</t>
    </rPh>
    <rPh sb="199" eb="200">
      <t>ノゾ</t>
    </rPh>
    <rPh sb="204" eb="205">
      <t>イ</t>
    </rPh>
    <rPh sb="222" eb="226">
      <t>ドウトウイジョウ</t>
    </rPh>
    <rPh sb="300" eb="302">
      <t>ミトオ</t>
    </rPh>
    <rPh sb="415" eb="417">
      <t>イジョウ</t>
    </rPh>
    <rPh sb="418" eb="420">
      <t>スウチ</t>
    </rPh>
    <rPh sb="425" eb="427">
      <t>ヒツヨウ</t>
    </rPh>
    <rPh sb="428" eb="429">
      <t>オウ</t>
    </rPh>
    <rPh sb="462" eb="464">
      <t>スウチ</t>
    </rPh>
    <rPh sb="470" eb="471">
      <t>チカ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</si>
</sst>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F77-4895-80A8-4511DAF2632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0.96</c:v>
                </c:pt>
                <c:pt idx="4">
                  <c:v>0.37</c:v>
                </c:pt>
              </c:numCache>
            </c:numRef>
          </c:val>
          <c:smooth val="0"/>
          <c:extLst>
            <c:ext xmlns:c16="http://schemas.microsoft.com/office/drawing/2014/chart" uri="{C3380CC4-5D6E-409C-BE32-E72D297353CC}">
              <c16:uniqueId val="{00000001-4F77-4895-80A8-4511DAF2632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25.25</c:v>
                </c:pt>
                <c:pt idx="4">
                  <c:v>22</c:v>
                </c:pt>
              </c:numCache>
            </c:numRef>
          </c:val>
          <c:extLst>
            <c:ext xmlns:c16="http://schemas.microsoft.com/office/drawing/2014/chart" uri="{C3380CC4-5D6E-409C-BE32-E72D297353CC}">
              <c16:uniqueId val="{00000000-0E7D-406E-92C3-6DA1BE571EA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51.52</c:v>
                </c:pt>
                <c:pt idx="4">
                  <c:v>48.75</c:v>
                </c:pt>
              </c:numCache>
            </c:numRef>
          </c:val>
          <c:smooth val="0"/>
          <c:extLst>
            <c:ext xmlns:c16="http://schemas.microsoft.com/office/drawing/2014/chart" uri="{C3380CC4-5D6E-409C-BE32-E72D297353CC}">
              <c16:uniqueId val="{00000001-0E7D-406E-92C3-6DA1BE571EA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65.58</c:v>
                </c:pt>
                <c:pt idx="4">
                  <c:v>71.3</c:v>
                </c:pt>
              </c:numCache>
            </c:numRef>
          </c:val>
          <c:extLst>
            <c:ext xmlns:c16="http://schemas.microsoft.com/office/drawing/2014/chart" uri="{C3380CC4-5D6E-409C-BE32-E72D297353CC}">
              <c16:uniqueId val="{00000000-69F2-4435-9922-A4CEEE5D1A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61.29</c:v>
                </c:pt>
                <c:pt idx="4">
                  <c:v>60.88</c:v>
                </c:pt>
              </c:numCache>
            </c:numRef>
          </c:val>
          <c:smooth val="0"/>
          <c:extLst>
            <c:ext xmlns:c16="http://schemas.microsoft.com/office/drawing/2014/chart" uri="{C3380CC4-5D6E-409C-BE32-E72D297353CC}">
              <c16:uniqueId val="{00000001-69F2-4435-9922-A4CEEE5D1A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82.8</c:v>
                </c:pt>
                <c:pt idx="4">
                  <c:v>89.39</c:v>
                </c:pt>
              </c:numCache>
            </c:numRef>
          </c:val>
          <c:extLst>
            <c:ext xmlns:c16="http://schemas.microsoft.com/office/drawing/2014/chart" uri="{C3380CC4-5D6E-409C-BE32-E72D297353CC}">
              <c16:uniqueId val="{00000000-6766-46C2-933D-B140CD19FF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97.61</c:v>
                </c:pt>
                <c:pt idx="4">
                  <c:v>98.78</c:v>
                </c:pt>
              </c:numCache>
            </c:numRef>
          </c:val>
          <c:smooth val="0"/>
          <c:extLst>
            <c:ext xmlns:c16="http://schemas.microsoft.com/office/drawing/2014/chart" uri="{C3380CC4-5D6E-409C-BE32-E72D297353CC}">
              <c16:uniqueId val="{00000001-6766-46C2-933D-B140CD19FF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7.89</c:v>
                </c:pt>
                <c:pt idx="4">
                  <c:v>13.01</c:v>
                </c:pt>
              </c:numCache>
            </c:numRef>
          </c:val>
          <c:extLst>
            <c:ext xmlns:c16="http://schemas.microsoft.com/office/drawing/2014/chart" uri="{C3380CC4-5D6E-409C-BE32-E72D297353CC}">
              <c16:uniqueId val="{00000000-F630-4F67-BE6C-31A90AF6C4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24.16</c:v>
                </c:pt>
                <c:pt idx="4">
                  <c:v>29.81</c:v>
                </c:pt>
              </c:numCache>
            </c:numRef>
          </c:val>
          <c:smooth val="0"/>
          <c:extLst>
            <c:ext xmlns:c16="http://schemas.microsoft.com/office/drawing/2014/chart" uri="{C3380CC4-5D6E-409C-BE32-E72D297353CC}">
              <c16:uniqueId val="{00000001-F630-4F67-BE6C-31A90AF6C4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1AF-4D86-9E0C-CF1873A5630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18.829999999999998</c:v>
                </c:pt>
                <c:pt idx="4">
                  <c:v>18.05</c:v>
                </c:pt>
              </c:numCache>
            </c:numRef>
          </c:val>
          <c:smooth val="0"/>
          <c:extLst>
            <c:ext xmlns:c16="http://schemas.microsoft.com/office/drawing/2014/chart" uri="{C3380CC4-5D6E-409C-BE32-E72D297353CC}">
              <c16:uniqueId val="{00000001-71AF-4D86-9E0C-CF1873A5630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89.52</c:v>
                </c:pt>
                <c:pt idx="4">
                  <c:v>128.19999999999999</c:v>
                </c:pt>
              </c:numCache>
            </c:numRef>
          </c:val>
          <c:extLst>
            <c:ext xmlns:c16="http://schemas.microsoft.com/office/drawing/2014/chart" uri="{C3380CC4-5D6E-409C-BE32-E72D297353CC}">
              <c16:uniqueId val="{00000000-04E9-428C-B81A-3C3EA2B1A14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143.65</c:v>
                </c:pt>
                <c:pt idx="4">
                  <c:v>155.82</c:v>
                </c:pt>
              </c:numCache>
            </c:numRef>
          </c:val>
          <c:smooth val="0"/>
          <c:extLst>
            <c:ext xmlns:c16="http://schemas.microsoft.com/office/drawing/2014/chart" uri="{C3380CC4-5D6E-409C-BE32-E72D297353CC}">
              <c16:uniqueId val="{00000001-04E9-428C-B81A-3C3EA2B1A14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378.24</c:v>
                </c:pt>
                <c:pt idx="4">
                  <c:v>350.68</c:v>
                </c:pt>
              </c:numCache>
            </c:numRef>
          </c:val>
          <c:extLst>
            <c:ext xmlns:c16="http://schemas.microsoft.com/office/drawing/2014/chart" uri="{C3380CC4-5D6E-409C-BE32-E72D297353CC}">
              <c16:uniqueId val="{00000000-83FF-4E92-97BE-FA86062380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94.01</c:v>
                </c:pt>
                <c:pt idx="4">
                  <c:v>111.08</c:v>
                </c:pt>
              </c:numCache>
            </c:numRef>
          </c:val>
          <c:smooth val="0"/>
          <c:extLst>
            <c:ext xmlns:c16="http://schemas.microsoft.com/office/drawing/2014/chart" uri="{C3380CC4-5D6E-409C-BE32-E72D297353CC}">
              <c16:uniqueId val="{00000001-83FF-4E92-97BE-FA86062380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207.25</c:v>
                </c:pt>
                <c:pt idx="4">
                  <c:v>199.01</c:v>
                </c:pt>
              </c:numCache>
            </c:numRef>
          </c:val>
          <c:extLst>
            <c:ext xmlns:c16="http://schemas.microsoft.com/office/drawing/2014/chart" uri="{C3380CC4-5D6E-409C-BE32-E72D297353CC}">
              <c16:uniqueId val="{00000000-ED0D-49D9-8DE2-0B3155549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1421.84</c:v>
                </c:pt>
                <c:pt idx="4">
                  <c:v>1596.62</c:v>
                </c:pt>
              </c:numCache>
            </c:numRef>
          </c:val>
          <c:smooth val="0"/>
          <c:extLst>
            <c:ext xmlns:c16="http://schemas.microsoft.com/office/drawing/2014/chart" uri="{C3380CC4-5D6E-409C-BE32-E72D297353CC}">
              <c16:uniqueId val="{00000001-ED0D-49D9-8DE2-0B3155549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35.6</c:v>
                </c:pt>
                <c:pt idx="4">
                  <c:v>68.13</c:v>
                </c:pt>
              </c:numCache>
            </c:numRef>
          </c:val>
          <c:extLst>
            <c:ext xmlns:c16="http://schemas.microsoft.com/office/drawing/2014/chart" uri="{C3380CC4-5D6E-409C-BE32-E72D297353CC}">
              <c16:uniqueId val="{00000000-4C9B-4CEC-BF13-D75048B86BB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35.72</c:v>
                </c:pt>
                <c:pt idx="4">
                  <c:v>33.659999999999997</c:v>
                </c:pt>
              </c:numCache>
            </c:numRef>
          </c:val>
          <c:smooth val="0"/>
          <c:extLst>
            <c:ext xmlns:c16="http://schemas.microsoft.com/office/drawing/2014/chart" uri="{C3380CC4-5D6E-409C-BE32-E72D297353CC}">
              <c16:uniqueId val="{00000001-4C9B-4CEC-BF13-D75048B86BB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785.06</c:v>
                </c:pt>
                <c:pt idx="4">
                  <c:v>418.77</c:v>
                </c:pt>
              </c:numCache>
            </c:numRef>
          </c:val>
          <c:extLst>
            <c:ext xmlns:c16="http://schemas.microsoft.com/office/drawing/2014/chart" uri="{C3380CC4-5D6E-409C-BE32-E72D297353CC}">
              <c16:uniqueId val="{00000000-B619-457C-A94B-0B6DAFE9EDB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471.3</c:v>
                </c:pt>
                <c:pt idx="4">
                  <c:v>506.68</c:v>
                </c:pt>
              </c:numCache>
            </c:numRef>
          </c:val>
          <c:smooth val="0"/>
          <c:extLst>
            <c:ext xmlns:c16="http://schemas.microsoft.com/office/drawing/2014/chart" uri="{C3380CC4-5D6E-409C-BE32-E72D297353CC}">
              <c16:uniqueId val="{00000001-B619-457C-A94B-0B6DAFE9EDB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3" zoomScaleNormal="100" workbookViewId="0">
      <selection activeCell="BJ88" sqref="BJ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山辺町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C4</v>
      </c>
      <c r="X8" s="75"/>
      <c r="Y8" s="75"/>
      <c r="Z8" s="75"/>
      <c r="AA8" s="75"/>
      <c r="AB8" s="75"/>
      <c r="AC8" s="75"/>
      <c r="AD8" s="75" t="str">
        <f>データ!$M$6</f>
        <v>非設置</v>
      </c>
      <c r="AE8" s="75"/>
      <c r="AF8" s="75"/>
      <c r="AG8" s="75"/>
      <c r="AH8" s="75"/>
      <c r="AI8" s="75"/>
      <c r="AJ8" s="75"/>
      <c r="AK8" s="2"/>
      <c r="AL8" s="66">
        <f>データ!$R$6</f>
        <v>13895</v>
      </c>
      <c r="AM8" s="66"/>
      <c r="AN8" s="66"/>
      <c r="AO8" s="66"/>
      <c r="AP8" s="66"/>
      <c r="AQ8" s="66"/>
      <c r="AR8" s="66"/>
      <c r="AS8" s="66"/>
      <c r="AT8" s="37">
        <f>データ!$S$6</f>
        <v>61.45</v>
      </c>
      <c r="AU8" s="38"/>
      <c r="AV8" s="38"/>
      <c r="AW8" s="38"/>
      <c r="AX8" s="38"/>
      <c r="AY8" s="38"/>
      <c r="AZ8" s="38"/>
      <c r="BA8" s="38"/>
      <c r="BB8" s="55">
        <f>データ!$T$6</f>
        <v>226.12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94.52</v>
      </c>
      <c r="J10" s="38"/>
      <c r="K10" s="38"/>
      <c r="L10" s="38"/>
      <c r="M10" s="38"/>
      <c r="N10" s="38"/>
      <c r="O10" s="65"/>
      <c r="P10" s="55">
        <f>データ!$P$6</f>
        <v>2.94</v>
      </c>
      <c r="Q10" s="55"/>
      <c r="R10" s="55"/>
      <c r="S10" s="55"/>
      <c r="T10" s="55"/>
      <c r="U10" s="55"/>
      <c r="V10" s="55"/>
      <c r="W10" s="66">
        <f>データ!$Q$6</f>
        <v>4180</v>
      </c>
      <c r="X10" s="66"/>
      <c r="Y10" s="66"/>
      <c r="Z10" s="66"/>
      <c r="AA10" s="66"/>
      <c r="AB10" s="66"/>
      <c r="AC10" s="66"/>
      <c r="AD10" s="2"/>
      <c r="AE10" s="2"/>
      <c r="AF10" s="2"/>
      <c r="AG10" s="2"/>
      <c r="AH10" s="2"/>
      <c r="AI10" s="2"/>
      <c r="AJ10" s="2"/>
      <c r="AK10" s="2"/>
      <c r="AL10" s="66">
        <f>データ!$U$6</f>
        <v>406</v>
      </c>
      <c r="AM10" s="66"/>
      <c r="AN10" s="66"/>
      <c r="AO10" s="66"/>
      <c r="AP10" s="66"/>
      <c r="AQ10" s="66"/>
      <c r="AR10" s="66"/>
      <c r="AS10" s="66"/>
      <c r="AT10" s="37">
        <f>データ!$V$6</f>
        <v>4.41</v>
      </c>
      <c r="AU10" s="38"/>
      <c r="AV10" s="38"/>
      <c r="AW10" s="38"/>
      <c r="AX10" s="38"/>
      <c r="AY10" s="38"/>
      <c r="AZ10" s="38"/>
      <c r="BA10" s="38"/>
      <c r="BB10" s="55">
        <f>データ!$W$6</f>
        <v>92.06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8iIaXQt71M2rSDIT4GTgTWm4yp4NfJaBbR7xTyrkBm+MQbymwLsjf1w3u+IWfENHbpqkNLzeZ1maCjRRfaVkIw==" saltValue="VEacO4Mha5ydmEXJEwcpL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63011</v>
      </c>
      <c r="D6" s="20">
        <f t="shared" si="3"/>
        <v>46</v>
      </c>
      <c r="E6" s="20">
        <f t="shared" si="3"/>
        <v>1</v>
      </c>
      <c r="F6" s="20">
        <f t="shared" si="3"/>
        <v>0</v>
      </c>
      <c r="G6" s="20">
        <f t="shared" si="3"/>
        <v>5</v>
      </c>
      <c r="H6" s="20" t="str">
        <f t="shared" si="3"/>
        <v>山形県　山辺町</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94.52</v>
      </c>
      <c r="P6" s="21">
        <f t="shared" si="3"/>
        <v>2.94</v>
      </c>
      <c r="Q6" s="21">
        <f t="shared" si="3"/>
        <v>4180</v>
      </c>
      <c r="R6" s="21">
        <f t="shared" si="3"/>
        <v>13895</v>
      </c>
      <c r="S6" s="21">
        <f t="shared" si="3"/>
        <v>61.45</v>
      </c>
      <c r="T6" s="21">
        <f t="shared" si="3"/>
        <v>226.12</v>
      </c>
      <c r="U6" s="21">
        <f t="shared" si="3"/>
        <v>406</v>
      </c>
      <c r="V6" s="21">
        <f t="shared" si="3"/>
        <v>4.41</v>
      </c>
      <c r="W6" s="21">
        <f t="shared" si="3"/>
        <v>92.06</v>
      </c>
      <c r="X6" s="22" t="str">
        <f>IF(X7="",NA(),X7)</f>
        <v>-</v>
      </c>
      <c r="Y6" s="22" t="str">
        <f t="shared" ref="Y6:AG6" si="4">IF(Y7="",NA(),Y7)</f>
        <v>-</v>
      </c>
      <c r="Z6" s="22" t="str">
        <f t="shared" si="4"/>
        <v>-</v>
      </c>
      <c r="AA6" s="22">
        <f t="shared" si="4"/>
        <v>82.8</v>
      </c>
      <c r="AB6" s="22">
        <f t="shared" si="4"/>
        <v>89.39</v>
      </c>
      <c r="AC6" s="22" t="str">
        <f t="shared" si="4"/>
        <v>-</v>
      </c>
      <c r="AD6" s="22" t="str">
        <f t="shared" si="4"/>
        <v>-</v>
      </c>
      <c r="AE6" s="22" t="str">
        <f t="shared" si="4"/>
        <v>-</v>
      </c>
      <c r="AF6" s="22">
        <f t="shared" si="4"/>
        <v>97.61</v>
      </c>
      <c r="AG6" s="22">
        <f t="shared" si="4"/>
        <v>98.78</v>
      </c>
      <c r="AH6" s="21" t="str">
        <f>IF(AH7="","",IF(AH7="-","【-】","【"&amp;SUBSTITUTE(TEXT(AH7,"#,##0.00"),"-","△")&amp;"】"))</f>
        <v>【105.46】</v>
      </c>
      <c r="AI6" s="22" t="str">
        <f>IF(AI7="",NA(),AI7)</f>
        <v>-</v>
      </c>
      <c r="AJ6" s="22" t="str">
        <f t="shared" ref="AJ6:AR6" si="5">IF(AJ7="",NA(),AJ7)</f>
        <v>-</v>
      </c>
      <c r="AK6" s="22" t="str">
        <f t="shared" si="5"/>
        <v>-</v>
      </c>
      <c r="AL6" s="22">
        <f t="shared" si="5"/>
        <v>89.52</v>
      </c>
      <c r="AM6" s="22">
        <f t="shared" si="5"/>
        <v>128.19999999999999</v>
      </c>
      <c r="AN6" s="22" t="str">
        <f t="shared" si="5"/>
        <v>-</v>
      </c>
      <c r="AO6" s="22" t="str">
        <f t="shared" si="5"/>
        <v>-</v>
      </c>
      <c r="AP6" s="22" t="str">
        <f t="shared" si="5"/>
        <v>-</v>
      </c>
      <c r="AQ6" s="22">
        <f t="shared" si="5"/>
        <v>143.65</v>
      </c>
      <c r="AR6" s="22">
        <f t="shared" si="5"/>
        <v>155.82</v>
      </c>
      <c r="AS6" s="21" t="str">
        <f>IF(AS7="","",IF(AS7="-","【-】","【"&amp;SUBSTITUTE(TEXT(AS7,"#,##0.00"),"-","△")&amp;"】"))</f>
        <v>【28.96】</v>
      </c>
      <c r="AT6" s="22" t="str">
        <f>IF(AT7="",NA(),AT7)</f>
        <v>-</v>
      </c>
      <c r="AU6" s="22" t="str">
        <f t="shared" ref="AU6:BC6" si="6">IF(AU7="",NA(),AU7)</f>
        <v>-</v>
      </c>
      <c r="AV6" s="22" t="str">
        <f t="shared" si="6"/>
        <v>-</v>
      </c>
      <c r="AW6" s="22">
        <f t="shared" si="6"/>
        <v>378.24</v>
      </c>
      <c r="AX6" s="22">
        <f t="shared" si="6"/>
        <v>350.68</v>
      </c>
      <c r="AY6" s="22" t="str">
        <f t="shared" si="6"/>
        <v>-</v>
      </c>
      <c r="AZ6" s="22" t="str">
        <f t="shared" si="6"/>
        <v>-</v>
      </c>
      <c r="BA6" s="22" t="str">
        <f t="shared" si="6"/>
        <v>-</v>
      </c>
      <c r="BB6" s="22">
        <f t="shared" si="6"/>
        <v>94.01</v>
      </c>
      <c r="BC6" s="22">
        <f t="shared" si="6"/>
        <v>111.08</v>
      </c>
      <c r="BD6" s="21" t="str">
        <f>IF(BD7="","",IF(BD7="-","【-】","【"&amp;SUBSTITUTE(TEXT(BD7,"#,##0.00"),"-","△")&amp;"】"))</f>
        <v>【185.62】</v>
      </c>
      <c r="BE6" s="22" t="str">
        <f>IF(BE7="",NA(),BE7)</f>
        <v>-</v>
      </c>
      <c r="BF6" s="22" t="str">
        <f t="shared" ref="BF6:BN6" si="7">IF(BF7="",NA(),BF7)</f>
        <v>-</v>
      </c>
      <c r="BG6" s="22" t="str">
        <f t="shared" si="7"/>
        <v>-</v>
      </c>
      <c r="BH6" s="22">
        <f t="shared" si="7"/>
        <v>207.25</v>
      </c>
      <c r="BI6" s="22">
        <f t="shared" si="7"/>
        <v>199.01</v>
      </c>
      <c r="BJ6" s="22" t="str">
        <f t="shared" si="7"/>
        <v>-</v>
      </c>
      <c r="BK6" s="22" t="str">
        <f t="shared" si="7"/>
        <v>-</v>
      </c>
      <c r="BL6" s="22" t="str">
        <f t="shared" si="7"/>
        <v>-</v>
      </c>
      <c r="BM6" s="22">
        <f t="shared" si="7"/>
        <v>1421.84</v>
      </c>
      <c r="BN6" s="22">
        <f t="shared" si="7"/>
        <v>1596.62</v>
      </c>
      <c r="BO6" s="21" t="str">
        <f>IF(BO7="","",IF(BO7="-","【-】","【"&amp;SUBSTITUTE(TEXT(BO7,"#,##0.00"),"-","△")&amp;"】"))</f>
        <v>【1,125.39】</v>
      </c>
      <c r="BP6" s="22" t="str">
        <f>IF(BP7="",NA(),BP7)</f>
        <v>-</v>
      </c>
      <c r="BQ6" s="22" t="str">
        <f t="shared" ref="BQ6:BY6" si="8">IF(BQ7="",NA(),BQ7)</f>
        <v>-</v>
      </c>
      <c r="BR6" s="22" t="str">
        <f t="shared" si="8"/>
        <v>-</v>
      </c>
      <c r="BS6" s="22">
        <f t="shared" si="8"/>
        <v>35.6</v>
      </c>
      <c r="BT6" s="22">
        <f t="shared" si="8"/>
        <v>68.13</v>
      </c>
      <c r="BU6" s="22" t="str">
        <f t="shared" si="8"/>
        <v>-</v>
      </c>
      <c r="BV6" s="22" t="str">
        <f t="shared" si="8"/>
        <v>-</v>
      </c>
      <c r="BW6" s="22" t="str">
        <f t="shared" si="8"/>
        <v>-</v>
      </c>
      <c r="BX6" s="22">
        <f t="shared" si="8"/>
        <v>35.72</v>
      </c>
      <c r="BY6" s="22">
        <f t="shared" si="8"/>
        <v>33.659999999999997</v>
      </c>
      <c r="BZ6" s="21" t="str">
        <f>IF(BZ7="","",IF(BZ7="-","【-】","【"&amp;SUBSTITUTE(TEXT(BZ7,"#,##0.00"),"-","△")&amp;"】"))</f>
        <v>【60.84】</v>
      </c>
      <c r="CA6" s="22" t="str">
        <f>IF(CA7="",NA(),CA7)</f>
        <v>-</v>
      </c>
      <c r="CB6" s="22" t="str">
        <f t="shared" ref="CB6:CJ6" si="9">IF(CB7="",NA(),CB7)</f>
        <v>-</v>
      </c>
      <c r="CC6" s="22" t="str">
        <f t="shared" si="9"/>
        <v>-</v>
      </c>
      <c r="CD6" s="22">
        <f t="shared" si="9"/>
        <v>785.06</v>
      </c>
      <c r="CE6" s="22">
        <f t="shared" si="9"/>
        <v>418.77</v>
      </c>
      <c r="CF6" s="22" t="str">
        <f t="shared" si="9"/>
        <v>-</v>
      </c>
      <c r="CG6" s="22" t="str">
        <f t="shared" si="9"/>
        <v>-</v>
      </c>
      <c r="CH6" s="22" t="str">
        <f t="shared" si="9"/>
        <v>-</v>
      </c>
      <c r="CI6" s="22">
        <f t="shared" si="9"/>
        <v>471.3</v>
      </c>
      <c r="CJ6" s="22">
        <f t="shared" si="9"/>
        <v>506.68</v>
      </c>
      <c r="CK6" s="21" t="str">
        <f>IF(CK7="","",IF(CK7="-","【-】","【"&amp;SUBSTITUTE(TEXT(CK7,"#,##0.00"),"-","△")&amp;"】"))</f>
        <v>【272.95】</v>
      </c>
      <c r="CL6" s="22" t="str">
        <f>IF(CL7="",NA(),CL7)</f>
        <v>-</v>
      </c>
      <c r="CM6" s="22" t="str">
        <f t="shared" ref="CM6:CU6" si="10">IF(CM7="",NA(),CM7)</f>
        <v>-</v>
      </c>
      <c r="CN6" s="22" t="str">
        <f t="shared" si="10"/>
        <v>-</v>
      </c>
      <c r="CO6" s="22">
        <f t="shared" si="10"/>
        <v>25.25</v>
      </c>
      <c r="CP6" s="22">
        <f t="shared" si="10"/>
        <v>22</v>
      </c>
      <c r="CQ6" s="22" t="str">
        <f t="shared" si="10"/>
        <v>-</v>
      </c>
      <c r="CR6" s="22" t="str">
        <f t="shared" si="10"/>
        <v>-</v>
      </c>
      <c r="CS6" s="22" t="str">
        <f t="shared" si="10"/>
        <v>-</v>
      </c>
      <c r="CT6" s="22">
        <f t="shared" si="10"/>
        <v>51.52</v>
      </c>
      <c r="CU6" s="22">
        <f t="shared" si="10"/>
        <v>48.75</v>
      </c>
      <c r="CV6" s="21" t="str">
        <f>IF(CV7="","",IF(CV7="-","【-】","【"&amp;SUBSTITUTE(TEXT(CV7,"#,##0.00"),"-","△")&amp;"】"))</f>
        <v>【51.15】</v>
      </c>
      <c r="CW6" s="22" t="str">
        <f>IF(CW7="",NA(),CW7)</f>
        <v>-</v>
      </c>
      <c r="CX6" s="22" t="str">
        <f t="shared" ref="CX6:DF6" si="11">IF(CX7="",NA(),CX7)</f>
        <v>-</v>
      </c>
      <c r="CY6" s="22" t="str">
        <f t="shared" si="11"/>
        <v>-</v>
      </c>
      <c r="CZ6" s="22">
        <f t="shared" si="11"/>
        <v>65.58</v>
      </c>
      <c r="DA6" s="22">
        <f t="shared" si="11"/>
        <v>71.3</v>
      </c>
      <c r="DB6" s="22" t="str">
        <f t="shared" si="11"/>
        <v>-</v>
      </c>
      <c r="DC6" s="22" t="str">
        <f t="shared" si="11"/>
        <v>-</v>
      </c>
      <c r="DD6" s="22" t="str">
        <f t="shared" si="11"/>
        <v>-</v>
      </c>
      <c r="DE6" s="22">
        <f t="shared" si="11"/>
        <v>61.29</v>
      </c>
      <c r="DF6" s="22">
        <f t="shared" si="11"/>
        <v>60.88</v>
      </c>
      <c r="DG6" s="21" t="str">
        <f>IF(DG7="","",IF(DG7="-","【-】","【"&amp;SUBSTITUTE(TEXT(DG7,"#,##0.00"),"-","△")&amp;"】"))</f>
        <v>【74.54】</v>
      </c>
      <c r="DH6" s="22" t="str">
        <f>IF(DH7="",NA(),DH7)</f>
        <v>-</v>
      </c>
      <c r="DI6" s="22" t="str">
        <f t="shared" ref="DI6:DQ6" si="12">IF(DI7="",NA(),DI7)</f>
        <v>-</v>
      </c>
      <c r="DJ6" s="22" t="str">
        <f t="shared" si="12"/>
        <v>-</v>
      </c>
      <c r="DK6" s="22">
        <f t="shared" si="12"/>
        <v>7.89</v>
      </c>
      <c r="DL6" s="22">
        <f t="shared" si="12"/>
        <v>13.01</v>
      </c>
      <c r="DM6" s="22" t="str">
        <f t="shared" si="12"/>
        <v>-</v>
      </c>
      <c r="DN6" s="22" t="str">
        <f t="shared" si="12"/>
        <v>-</v>
      </c>
      <c r="DO6" s="22" t="str">
        <f t="shared" si="12"/>
        <v>-</v>
      </c>
      <c r="DP6" s="22">
        <f t="shared" si="12"/>
        <v>24.16</v>
      </c>
      <c r="DQ6" s="22">
        <f t="shared" si="12"/>
        <v>29.81</v>
      </c>
      <c r="DR6" s="21" t="str">
        <f>IF(DR7="","",IF(DR7="-","【-】","【"&amp;SUBSTITUTE(TEXT(DR7,"#,##0.00"),"-","△")&amp;"】"))</f>
        <v>【35.99】</v>
      </c>
      <c r="DS6" s="22" t="str">
        <f>IF(DS7="",NA(),DS7)</f>
        <v>-</v>
      </c>
      <c r="DT6" s="22" t="str">
        <f t="shared" ref="DT6:EB6" si="13">IF(DT7="",NA(),DT7)</f>
        <v>-</v>
      </c>
      <c r="DU6" s="22" t="str">
        <f t="shared" si="13"/>
        <v>-</v>
      </c>
      <c r="DV6" s="21">
        <f t="shared" si="13"/>
        <v>0</v>
      </c>
      <c r="DW6" s="21">
        <f t="shared" si="13"/>
        <v>0</v>
      </c>
      <c r="DX6" s="22" t="str">
        <f t="shared" si="13"/>
        <v>-</v>
      </c>
      <c r="DY6" s="22" t="str">
        <f t="shared" si="13"/>
        <v>-</v>
      </c>
      <c r="DZ6" s="22" t="str">
        <f t="shared" si="13"/>
        <v>-</v>
      </c>
      <c r="EA6" s="22">
        <f t="shared" si="13"/>
        <v>18.829999999999998</v>
      </c>
      <c r="EB6" s="22">
        <f t="shared" si="13"/>
        <v>18.05</v>
      </c>
      <c r="EC6" s="21" t="str">
        <f>IF(EC7="","",IF(EC7="-","【-】","【"&amp;SUBSTITUTE(TEXT(EC7,"#,##0.00"),"-","△")&amp;"】"))</f>
        <v>【17.28】</v>
      </c>
      <c r="ED6" s="22" t="str">
        <f>IF(ED7="",NA(),ED7)</f>
        <v>-</v>
      </c>
      <c r="EE6" s="22" t="str">
        <f t="shared" ref="EE6:EM6" si="14">IF(EE7="",NA(),EE7)</f>
        <v>-</v>
      </c>
      <c r="EF6" s="22" t="str">
        <f t="shared" si="14"/>
        <v>-</v>
      </c>
      <c r="EG6" s="21">
        <f t="shared" si="14"/>
        <v>0</v>
      </c>
      <c r="EH6" s="21">
        <f t="shared" si="14"/>
        <v>0</v>
      </c>
      <c r="EI6" s="22" t="str">
        <f t="shared" si="14"/>
        <v>-</v>
      </c>
      <c r="EJ6" s="22" t="str">
        <f t="shared" si="14"/>
        <v>-</v>
      </c>
      <c r="EK6" s="22" t="str">
        <f t="shared" si="14"/>
        <v>-</v>
      </c>
      <c r="EL6" s="22">
        <f t="shared" si="14"/>
        <v>0.96</v>
      </c>
      <c r="EM6" s="22">
        <f t="shared" si="14"/>
        <v>0.37</v>
      </c>
      <c r="EN6" s="21" t="str">
        <f>IF(EN7="","",IF(EN7="-","【-】","【"&amp;SUBSTITUTE(TEXT(EN7,"#,##0.00"),"-","△")&amp;"】"))</f>
        <v>【0.32】</v>
      </c>
    </row>
    <row r="7" spans="1:144" s="23" customFormat="1" x14ac:dyDescent="0.15">
      <c r="A7" s="15"/>
      <c r="B7" s="24">
        <v>2021</v>
      </c>
      <c r="C7" s="24">
        <v>63011</v>
      </c>
      <c r="D7" s="24">
        <v>46</v>
      </c>
      <c r="E7" s="24">
        <v>1</v>
      </c>
      <c r="F7" s="24">
        <v>0</v>
      </c>
      <c r="G7" s="24">
        <v>5</v>
      </c>
      <c r="H7" s="24" t="s">
        <v>93</v>
      </c>
      <c r="I7" s="24" t="s">
        <v>94</v>
      </c>
      <c r="J7" s="24" t="s">
        <v>95</v>
      </c>
      <c r="K7" s="24" t="s">
        <v>96</v>
      </c>
      <c r="L7" s="24" t="s">
        <v>97</v>
      </c>
      <c r="M7" s="24" t="s">
        <v>98</v>
      </c>
      <c r="N7" s="25" t="s">
        <v>99</v>
      </c>
      <c r="O7" s="25">
        <v>94.52</v>
      </c>
      <c r="P7" s="25">
        <v>2.94</v>
      </c>
      <c r="Q7" s="25">
        <v>4180</v>
      </c>
      <c r="R7" s="25">
        <v>13895</v>
      </c>
      <c r="S7" s="25">
        <v>61.45</v>
      </c>
      <c r="T7" s="25">
        <v>226.12</v>
      </c>
      <c r="U7" s="25">
        <v>406</v>
      </c>
      <c r="V7" s="25">
        <v>4.41</v>
      </c>
      <c r="W7" s="25">
        <v>92.06</v>
      </c>
      <c r="X7" s="25" t="s">
        <v>99</v>
      </c>
      <c r="Y7" s="25" t="s">
        <v>99</v>
      </c>
      <c r="Z7" s="25" t="s">
        <v>99</v>
      </c>
      <c r="AA7" s="25">
        <v>82.8</v>
      </c>
      <c r="AB7" s="25">
        <v>89.39</v>
      </c>
      <c r="AC7" s="25" t="s">
        <v>99</v>
      </c>
      <c r="AD7" s="25" t="s">
        <v>99</v>
      </c>
      <c r="AE7" s="25" t="s">
        <v>99</v>
      </c>
      <c r="AF7" s="25">
        <v>97.61</v>
      </c>
      <c r="AG7" s="25">
        <v>98.78</v>
      </c>
      <c r="AH7" s="25">
        <v>105.46</v>
      </c>
      <c r="AI7" s="25" t="s">
        <v>99</v>
      </c>
      <c r="AJ7" s="25" t="s">
        <v>99</v>
      </c>
      <c r="AK7" s="25" t="s">
        <v>99</v>
      </c>
      <c r="AL7" s="25">
        <v>89.52</v>
      </c>
      <c r="AM7" s="25">
        <v>128.19999999999999</v>
      </c>
      <c r="AN7" s="25" t="s">
        <v>99</v>
      </c>
      <c r="AO7" s="25" t="s">
        <v>99</v>
      </c>
      <c r="AP7" s="25" t="s">
        <v>99</v>
      </c>
      <c r="AQ7" s="25">
        <v>143.65</v>
      </c>
      <c r="AR7" s="25">
        <v>155.82</v>
      </c>
      <c r="AS7" s="25">
        <v>28.96</v>
      </c>
      <c r="AT7" s="25" t="s">
        <v>99</v>
      </c>
      <c r="AU7" s="25" t="s">
        <v>99</v>
      </c>
      <c r="AV7" s="25" t="s">
        <v>99</v>
      </c>
      <c r="AW7" s="25">
        <v>378.24</v>
      </c>
      <c r="AX7" s="25">
        <v>350.68</v>
      </c>
      <c r="AY7" s="25" t="s">
        <v>99</v>
      </c>
      <c r="AZ7" s="25" t="s">
        <v>99</v>
      </c>
      <c r="BA7" s="25" t="s">
        <v>99</v>
      </c>
      <c r="BB7" s="25">
        <v>94.01</v>
      </c>
      <c r="BC7" s="25">
        <v>111.08</v>
      </c>
      <c r="BD7" s="25">
        <v>185.62</v>
      </c>
      <c r="BE7" s="25" t="s">
        <v>99</v>
      </c>
      <c r="BF7" s="25" t="s">
        <v>99</v>
      </c>
      <c r="BG7" s="25" t="s">
        <v>99</v>
      </c>
      <c r="BH7" s="25">
        <v>207.25</v>
      </c>
      <c r="BI7" s="25">
        <v>199.01</v>
      </c>
      <c r="BJ7" s="25" t="s">
        <v>99</v>
      </c>
      <c r="BK7" s="25" t="s">
        <v>99</v>
      </c>
      <c r="BL7" s="25" t="s">
        <v>99</v>
      </c>
      <c r="BM7" s="25">
        <v>1421.84</v>
      </c>
      <c r="BN7" s="25">
        <v>1596.62</v>
      </c>
      <c r="BO7" s="25">
        <v>1125.3900000000001</v>
      </c>
      <c r="BP7" s="25" t="s">
        <v>99</v>
      </c>
      <c r="BQ7" s="25" t="s">
        <v>99</v>
      </c>
      <c r="BR7" s="25" t="s">
        <v>99</v>
      </c>
      <c r="BS7" s="25">
        <v>35.6</v>
      </c>
      <c r="BT7" s="25">
        <v>68.13</v>
      </c>
      <c r="BU7" s="25" t="s">
        <v>99</v>
      </c>
      <c r="BV7" s="25" t="s">
        <v>99</v>
      </c>
      <c r="BW7" s="25" t="s">
        <v>99</v>
      </c>
      <c r="BX7" s="25">
        <v>35.72</v>
      </c>
      <c r="BY7" s="25">
        <v>33.659999999999997</v>
      </c>
      <c r="BZ7" s="25">
        <v>60.84</v>
      </c>
      <c r="CA7" s="25" t="s">
        <v>99</v>
      </c>
      <c r="CB7" s="25" t="s">
        <v>99</v>
      </c>
      <c r="CC7" s="25" t="s">
        <v>99</v>
      </c>
      <c r="CD7" s="25">
        <v>785.06</v>
      </c>
      <c r="CE7" s="25">
        <v>418.77</v>
      </c>
      <c r="CF7" s="25" t="s">
        <v>99</v>
      </c>
      <c r="CG7" s="25" t="s">
        <v>99</v>
      </c>
      <c r="CH7" s="25" t="s">
        <v>99</v>
      </c>
      <c r="CI7" s="25">
        <v>471.3</v>
      </c>
      <c r="CJ7" s="25">
        <v>506.68</v>
      </c>
      <c r="CK7" s="25">
        <v>272.95</v>
      </c>
      <c r="CL7" s="25" t="s">
        <v>99</v>
      </c>
      <c r="CM7" s="25" t="s">
        <v>99</v>
      </c>
      <c r="CN7" s="25" t="s">
        <v>99</v>
      </c>
      <c r="CO7" s="25">
        <v>25.25</v>
      </c>
      <c r="CP7" s="25">
        <v>22</v>
      </c>
      <c r="CQ7" s="25" t="s">
        <v>99</v>
      </c>
      <c r="CR7" s="25" t="s">
        <v>99</v>
      </c>
      <c r="CS7" s="25" t="s">
        <v>99</v>
      </c>
      <c r="CT7" s="25">
        <v>51.52</v>
      </c>
      <c r="CU7" s="25">
        <v>48.75</v>
      </c>
      <c r="CV7" s="25">
        <v>51.15</v>
      </c>
      <c r="CW7" s="25" t="s">
        <v>99</v>
      </c>
      <c r="CX7" s="25" t="s">
        <v>99</v>
      </c>
      <c r="CY7" s="25" t="s">
        <v>99</v>
      </c>
      <c r="CZ7" s="25">
        <v>65.58</v>
      </c>
      <c r="DA7" s="25">
        <v>71.3</v>
      </c>
      <c r="DB7" s="25" t="s">
        <v>99</v>
      </c>
      <c r="DC7" s="25" t="s">
        <v>99</v>
      </c>
      <c r="DD7" s="25" t="s">
        <v>99</v>
      </c>
      <c r="DE7" s="25">
        <v>61.29</v>
      </c>
      <c r="DF7" s="25">
        <v>60.88</v>
      </c>
      <c r="DG7" s="25">
        <v>74.540000000000006</v>
      </c>
      <c r="DH7" s="25" t="s">
        <v>99</v>
      </c>
      <c r="DI7" s="25" t="s">
        <v>99</v>
      </c>
      <c r="DJ7" s="25" t="s">
        <v>99</v>
      </c>
      <c r="DK7" s="25">
        <v>7.89</v>
      </c>
      <c r="DL7" s="25">
        <v>13.01</v>
      </c>
      <c r="DM7" s="25" t="s">
        <v>99</v>
      </c>
      <c r="DN7" s="25" t="s">
        <v>99</v>
      </c>
      <c r="DO7" s="25" t="s">
        <v>99</v>
      </c>
      <c r="DP7" s="25">
        <v>24.16</v>
      </c>
      <c r="DQ7" s="25">
        <v>29.81</v>
      </c>
      <c r="DR7" s="25">
        <v>35.99</v>
      </c>
      <c r="DS7" s="25" t="s">
        <v>99</v>
      </c>
      <c r="DT7" s="25" t="s">
        <v>99</v>
      </c>
      <c r="DU7" s="25" t="s">
        <v>99</v>
      </c>
      <c r="DV7" s="25">
        <v>0</v>
      </c>
      <c r="DW7" s="25">
        <v>0</v>
      </c>
      <c r="DX7" s="25" t="s">
        <v>99</v>
      </c>
      <c r="DY7" s="25" t="s">
        <v>99</v>
      </c>
      <c r="DZ7" s="25" t="s">
        <v>99</v>
      </c>
      <c r="EA7" s="25">
        <v>18.829999999999998</v>
      </c>
      <c r="EB7" s="25">
        <v>18.05</v>
      </c>
      <c r="EC7" s="25">
        <v>17.28</v>
      </c>
      <c r="ED7" s="25" t="s">
        <v>99</v>
      </c>
      <c r="EE7" s="25" t="s">
        <v>99</v>
      </c>
      <c r="EF7" s="25" t="s">
        <v>99</v>
      </c>
      <c r="EG7" s="25">
        <v>0</v>
      </c>
      <c r="EH7" s="25">
        <v>0</v>
      </c>
      <c r="EI7" s="25" t="s">
        <v>99</v>
      </c>
      <c r="EJ7" s="25" t="s">
        <v>99</v>
      </c>
      <c r="EK7" s="25" t="s">
        <v>99</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