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iidebook\共有\600_地域整備課\300_上下水道室\00_全体\03_報告物\R4\20230111_【市町村課1.19(木)16時〆依頼】公営企業に係る「経営比較分析表」（令和３年度決算）の分析について\_提出\"/>
    </mc:Choice>
  </mc:AlternateContent>
  <xr:revisionPtr revIDLastSave="0" documentId="13_ncr:1_{7F59339F-D7BE-4385-9B1D-116192A74C0C}" xr6:coauthVersionLast="47" xr6:coauthVersionMax="47" xr10:uidLastSave="{00000000-0000-0000-0000-000000000000}"/>
  <workbookProtection workbookAlgorithmName="SHA-512" workbookHashValue="RCPBHFypVu7s25u2197aZEZ1NFk4taP/VmCve8s46Wv+eTB2wHS4kNOBEtljUxsyw3vNmo91YTnuB2DS0p3L+w==" workbookSaltValue="CAb3qjwrQwrcE016v9/ifw=="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P10" i="4" s="1"/>
  <c r="O6" i="5"/>
  <c r="I10" i="4" s="1"/>
  <c r="N6" i="5"/>
  <c r="M6" i="5"/>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H85" i="4"/>
  <c r="G85" i="4"/>
  <c r="E85" i="4"/>
  <c r="BB10" i="4"/>
  <c r="AT10" i="4"/>
  <c r="AL10" i="4"/>
  <c r="W10" i="4"/>
  <c r="B10" i="4"/>
  <c r="BB8" i="4"/>
  <c r="AT8" i="4"/>
  <c r="AD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<sst xmlns="http://schemas.openxmlformats.org/spreadsheetml/2006/main" count="228" uniqueCount="113">
  <si>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</si>
  <si>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</si>
  <si>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</si>
  <si>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</si>
  <si>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</si>
  <si>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</si>
  <si>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</si>
  <si>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</si>
  <si>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</si>
  <si>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</si>
  <si>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</si>
  <si>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</si>
  <si>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</si>
  <si>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</si>
  <si>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</si>
  <si>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</si>
  <si>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</si>
  <si>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</si>
  <si>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</si>
  <si>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</si>
  <si>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</si>
  <si>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</si>
  <si>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</si>
  <si>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</si>
  <si>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</si>
  <si>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</si>
  <si>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</si>
  <si>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</si>
  <si>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</si>
  <si>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</si>
  <si>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</si>
  <si>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</si>
  <si>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</si>
  <si>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</si>
  <si>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</si>
  <si>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</si>
  <si>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</si>
  <si>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</si>
  <si>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</si>
  <si>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</si>
  <si>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</si>
  <si>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</si>
  <si>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</si>
  <si>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</si>
  <si>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</si>
  <si>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</si>
  <si>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</si>
  <si>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</si>
  <si>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</si>
  <si>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</si>
  <si>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</si>
  <si>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</si>
  <si>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</si>
  <si>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</si>
  <si>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</si>
  <si>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</si>
  <si>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</si>
  <si>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</si>
  <si>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</si>
  <si>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</si>
  <si>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</si>
  <si>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</si>
  <si>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</si>
  <si>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</si>
  <si>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</si>
  <si>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</si>
  <si>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</si>
  <si>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</si>
  <si>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</si>
  <si>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</si>
  <si>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</si>
  <si>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</si>
  <si>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</si>
  <si>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</si>
  <si>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</si>
  <si>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</si>
  <si>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</si>
  <si>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</si>
  <si>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</si>
  <si>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</si>
  <si>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</si>
  <si>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</si>
  <si>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</si>
  <si>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</si>
  <si>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</si>
  <si>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</si>
  <si>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</si>
  <si>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</si>
  <si>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</si>
  <si>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</si>
  <si>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</si>
  <si>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</si>
  <si>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</si>
  <si>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飯豊町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</si>
  <si>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</si>
  <si>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</si>
  <si>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</si>
  <si>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</si>
  <si>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</si>
  <si>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</si>
  <si>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</si>
  <si>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</si>
  <si>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</si>
  <si>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</si>
  <si>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</si>
  <si>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</si>
  <si>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</si>
  <si>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</si>
  <si>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</si>
  <si>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</si>
  <si>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全体から、財務の安全性については引き続き良好な状態を維持していると考える。町内３水源（置賜白川表流水、萩生湧水、中地下水）で、安定供給に努めているなか、浄水場や配水池などの基幹施設を始めとする施設の老朽化には十分な対応ができていない。この老朽化対策には多額の資金が必要となる。人口減少社会に突入し、現在保有する施設を今後どのように維持管理していくか、しっかりとした見通しの下、効率的な実施に努めていかなければならない。利用者満足度と公営企業として安定経営をしっかりと果たしていかなければならない。</t>
    <rPh sb="77" eb="80">
      <t>ジョウスイジョウ</t>
    </rPh>
    <rPh sb="81" eb="84">
      <t>ハイスイチ</t>
    </rPh>
    <phoneticPr fontId="4"/>
  </si>
  <si>
    <t>　①②⑤から、経常収支比率は100％以上を保持し、類似団体平均値を14.8ポイント上回っている。料金回収率も前年度より改善し、直近5年間100％以上を確保し、給水費用は水道料金によって賄われており、累積欠損金も発生していないことから、飯豊町水道事業は健全な経営状態にあると考える。
　③④から、流動比率は昨年度から改善し、理想とされる200％も超えていることから、短期債務に対する支払い能力は十分担保されている。企業債残高対給水収益比率については、近年実施した大型投資もあって300％を超えている。順次老朽化する施設更新のため多額の資金が必要となるが、企業債残高に留意しつつより効果的な事業推進を図り、経営の健全性の維持に努めていく。
　⑥⑦⑧から、給水原価は前年度より7.7ポイント減少し、類似団体平均値より17.1ポイント下回ることができた。施設利用率は年々減少しているが、有収率は年々上昇しており、前年度より3.7ポイント上回った。維持管理費など固定経費が抑制できない状況のなか、配水量が減少した一方で、有収水量が増加したことが要因と考える。引き続き有収率向上対策に注力していく。　　　　</t>
    <rPh sb="31" eb="32">
      <t>チ</t>
    </rPh>
    <rPh sb="59" eb="61">
      <t>カイゼン</t>
    </rPh>
    <rPh sb="157" eb="159">
      <t>カイゼン</t>
    </rPh>
    <rPh sb="419" eb="421">
      <t>イジ</t>
    </rPh>
    <rPh sb="421" eb="424">
      <t>カンリヒ</t>
    </rPh>
    <rPh sb="426" eb="428">
      <t>コテイ</t>
    </rPh>
    <rPh sb="428" eb="430">
      <t>ケイヒ</t>
    </rPh>
    <rPh sb="431" eb="433">
      <t>ヨクセイ</t>
    </rPh>
    <rPh sb="437" eb="439">
      <t>ジョウキョウ</t>
    </rPh>
    <rPh sb="451" eb="453">
      <t>イッポウ</t>
    </rPh>
    <rPh sb="455" eb="457">
      <t>ユウシュウ</t>
    </rPh>
    <rPh sb="457" eb="459">
      <t>スイリョウ</t>
    </rPh>
    <rPh sb="460" eb="461">
      <t>ゾウ</t>
    </rPh>
    <rPh sb="461" eb="462">
      <t>カ</t>
    </rPh>
    <phoneticPr fontId="4"/>
  </si>
  <si>
    <t>　飯豊町の水道施設は、昭和42年に各地区の簡易水道を統合し現在の上水道に至っており、中津川地区については、簡易水道が昭和39年及び昭和46年に創設され現在に至っている。途中、普及率の増加に伴い給水人口が増え、第一次から第四次拡張事業を経て、特に第三次拡張事業では地下水源の導入、第四次拡張事業では、萩生水源を導入するなど数々の水道施設整備を実施してきた。
　飯豊町では、法定耐用年数を経過した管路が、ここ数年、全国平均値や類似団体平均値よりもはるかに多く保有していた状況にあったが、老朽管の更新を順次進めており、類似団体が悪化傾向にある中、飯豊町は、改善傾向にあると言える。浄水及び配水施設などの主要な基幹施設においても経年劣化が進んでおり、新規整備した取水施設を中心に、既存施設の更新、耐震化について長期的視点に立ち実施していかなければならない。</t>
    <rPh sb="202" eb="204">
      <t>スウネン</t>
    </rPh>
    <rPh sb="241" eb="243">
      <t>ロウキュウ</t>
    </rPh>
    <rPh sb="243" eb="244">
      <t>カン</t>
    </rPh>
    <rPh sb="245" eb="247">
      <t>コウシン</t>
    </rPh>
    <rPh sb="248" eb="250">
      <t>ジュンジ</t>
    </rPh>
    <rPh sb="250" eb="251">
      <t>スス</t>
    </rPh>
    <rPh sb="256" eb="258">
      <t>ルイジ</t>
    </rPh>
    <rPh sb="258" eb="260">
      <t>ダンタイ</t>
    </rPh>
    <rPh sb="261" eb="263">
      <t>アッカ</t>
    </rPh>
    <rPh sb="263" eb="265">
      <t>ケイコウ</t>
    </rPh>
    <rPh sb="268" eb="269">
      <t>ナカ</t>
    </rPh>
    <rPh sb="270" eb="273">
      <t>イイデマチ</t>
    </rPh>
    <rPh sb="275" eb="277">
      <t>カイゼン</t>
    </rPh>
    <rPh sb="277" eb="279">
      <t>ケイコウ</t>
    </rPh>
    <rPh sb="283" eb="284">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</si>
</sst>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formatCode="#,##0.00;&quot;△&quot;#,##0.00;&quot;-&quot;">
                  <c:v>0.65</c:v>
                </c:pt>
                <c:pt idx="3" formatCode="#,##0.00;&quot;△&quot;#,##0.00;&quot;-&quot;">
                  <c:v>0.66</c:v>
                </c:pt>
                <c:pt idx="4" formatCode="#,##0.00;&quot;△&quot;#,##0.00;&quot;-&quot;">
                  <c:v>0.33</c:v>
                </c:pt>
              </c:numCache>
            </c:numRef>
          </c:val>
          <c:extLst>
            <c:ext xmlns:c16="http://schemas.microsoft.com/office/drawing/2014/chart" uri="{C3380CC4-5D6E-409C-BE32-E72D297353CC}">
              <c16:uniqueId val="{00000000-B405-4979-84E3-47B536EA8CB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B405-4979-84E3-47B536EA8CB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84.74</c:v>
                </c:pt>
                <c:pt idx="1">
                  <c:v>72.400000000000006</c:v>
                </c:pt>
                <c:pt idx="2">
                  <c:v>67.12</c:v>
                </c:pt>
                <c:pt idx="3">
                  <c:v>58.52</c:v>
                </c:pt>
                <c:pt idx="4">
                  <c:v>57.78</c:v>
                </c:pt>
              </c:numCache>
            </c:numRef>
          </c:val>
          <c:extLst>
            <c:ext xmlns:c16="http://schemas.microsoft.com/office/drawing/2014/chart" uri="{C3380CC4-5D6E-409C-BE32-E72D297353CC}">
              <c16:uniqueId val="{00000000-5033-43F7-9F73-50F772DD67B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5033-43F7-9F73-50F772DD67B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61.51</c:v>
                </c:pt>
                <c:pt idx="1">
                  <c:v>74.59</c:v>
                </c:pt>
                <c:pt idx="2">
                  <c:v>75.95</c:v>
                </c:pt>
                <c:pt idx="3">
                  <c:v>81.319999999999993</c:v>
                </c:pt>
                <c:pt idx="4">
                  <c:v>85.05</c:v>
                </c:pt>
              </c:numCache>
            </c:numRef>
          </c:val>
          <c:extLst>
            <c:ext xmlns:c16="http://schemas.microsoft.com/office/drawing/2014/chart" uri="{C3380CC4-5D6E-409C-BE32-E72D297353CC}">
              <c16:uniqueId val="{00000000-D45F-45D2-BB20-0C24F19E604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D45F-45D2-BB20-0C24F19E604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124.39</c:v>
                </c:pt>
                <c:pt idx="1">
                  <c:v>115.03</c:v>
                </c:pt>
                <c:pt idx="2">
                  <c:v>125.44</c:v>
                </c:pt>
                <c:pt idx="3">
                  <c:v>117.12</c:v>
                </c:pt>
                <c:pt idx="4">
                  <c:v>120.62</c:v>
                </c:pt>
              </c:numCache>
            </c:numRef>
          </c:val>
          <c:extLst>
            <c:ext xmlns:c16="http://schemas.microsoft.com/office/drawing/2014/chart" uri="{C3380CC4-5D6E-409C-BE32-E72D297353CC}">
              <c16:uniqueId val="{00000000-461A-4009-9B0C-1F5C8AD1717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461A-4009-9B0C-1F5C8AD1717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36.94</c:v>
                </c:pt>
                <c:pt idx="1">
                  <c:v>38.86</c:v>
                </c:pt>
                <c:pt idx="2">
                  <c:v>40.270000000000003</c:v>
                </c:pt>
                <c:pt idx="3">
                  <c:v>40.21</c:v>
                </c:pt>
                <c:pt idx="4">
                  <c:v>41.19</c:v>
                </c:pt>
              </c:numCache>
            </c:numRef>
          </c:val>
          <c:extLst>
            <c:ext xmlns:c16="http://schemas.microsoft.com/office/drawing/2014/chart" uri="{C3380CC4-5D6E-409C-BE32-E72D297353CC}">
              <c16:uniqueId val="{00000000-D3E3-498E-9C96-0A6DD325EC4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D3E3-498E-9C96-0A6DD325EC4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24.78</c:v>
                </c:pt>
                <c:pt idx="1">
                  <c:v>23.94</c:v>
                </c:pt>
                <c:pt idx="2">
                  <c:v>20.079999999999998</c:v>
                </c:pt>
                <c:pt idx="3">
                  <c:v>18.79</c:v>
                </c:pt>
                <c:pt idx="4">
                  <c:v>16.79</c:v>
                </c:pt>
              </c:numCache>
            </c:numRef>
          </c:val>
          <c:extLst>
            <c:ext xmlns:c16="http://schemas.microsoft.com/office/drawing/2014/chart" uri="{C3380CC4-5D6E-409C-BE32-E72D297353CC}">
              <c16:uniqueId val="{00000000-3349-4114-B60D-8C08832F888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3349-4114-B60D-8C08832F888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E7-4EC3-B7F9-8E53855A4BE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52E7-4EC3-B7F9-8E53855A4BE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425.25</c:v>
                </c:pt>
                <c:pt idx="1">
                  <c:v>869.97</c:v>
                </c:pt>
                <c:pt idx="2">
                  <c:v>817.48</c:v>
                </c:pt>
                <c:pt idx="3">
                  <c:v>288.33999999999997</c:v>
                </c:pt>
                <c:pt idx="4">
                  <c:v>594.75</c:v>
                </c:pt>
              </c:numCache>
            </c:numRef>
          </c:val>
          <c:extLst>
            <c:ext xmlns:c16="http://schemas.microsoft.com/office/drawing/2014/chart" uri="{C3380CC4-5D6E-409C-BE32-E72D297353CC}">
              <c16:uniqueId val="{00000000-FFA3-4CD2-81A9-93A8F8CC4AF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FFA3-4CD2-81A9-93A8F8CC4AF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320.95999999999998</c:v>
                </c:pt>
                <c:pt idx="1">
                  <c:v>300.20999999999998</c:v>
                </c:pt>
                <c:pt idx="2">
                  <c:v>304.49</c:v>
                </c:pt>
                <c:pt idx="3">
                  <c:v>397.24</c:v>
                </c:pt>
                <c:pt idx="4">
                  <c:v>379.56</c:v>
                </c:pt>
              </c:numCache>
            </c:numRef>
          </c:val>
          <c:extLst>
            <c:ext xmlns:c16="http://schemas.microsoft.com/office/drawing/2014/chart" uri="{C3380CC4-5D6E-409C-BE32-E72D297353CC}">
              <c16:uniqueId val="{00000000-A9DF-4609-A7FA-23CA9C03047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A9DF-4609-A7FA-23CA9C03047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119.53</c:v>
                </c:pt>
                <c:pt idx="1">
                  <c:v>108.59</c:v>
                </c:pt>
                <c:pt idx="2">
                  <c:v>120.45</c:v>
                </c:pt>
                <c:pt idx="3">
                  <c:v>110.65</c:v>
                </c:pt>
                <c:pt idx="4">
                  <c:v>114.57</c:v>
                </c:pt>
              </c:numCache>
            </c:numRef>
          </c:val>
          <c:extLst>
            <c:ext xmlns:c16="http://schemas.microsoft.com/office/drawing/2014/chart" uri="{C3380CC4-5D6E-409C-BE32-E72D297353CC}">
              <c16:uniqueId val="{00000000-5D8A-4851-9B14-414F115B592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5D8A-4851-9B14-414F115B592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198.44</c:v>
                </c:pt>
                <c:pt idx="1">
                  <c:v>216.92</c:v>
                </c:pt>
                <c:pt idx="2">
                  <c:v>196.34</c:v>
                </c:pt>
                <c:pt idx="3">
                  <c:v>215.42</c:v>
                </c:pt>
                <c:pt idx="4">
                  <c:v>207.71</c:v>
                </c:pt>
              </c:numCache>
            </c:numRef>
          </c:val>
          <c:extLst>
            <c:ext xmlns:c16="http://schemas.microsoft.com/office/drawing/2014/chart" uri="{C3380CC4-5D6E-409C-BE32-E72D297353CC}">
              <c16:uniqueId val="{00000000-5DC0-4D7B-BB12-9FF8661A71A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5DC0-4D7B-BB12-9FF8661A71A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D12" zoomScale="115" zoomScaleNormal="11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山形県　飯豊町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A8</v>
      </c>
      <c r="X8" s="78"/>
      <c r="Y8" s="78"/>
      <c r="Z8" s="78"/>
      <c r="AA8" s="78"/>
      <c r="AB8" s="78"/>
      <c r="AC8" s="78"/>
      <c r="AD8" s="78" t="str">
        <f>データ!$M$6</f>
        <v>非設置</v>
      </c>
      <c r="AE8" s="78"/>
      <c r="AF8" s="78"/>
      <c r="AG8" s="78"/>
      <c r="AH8" s="78"/>
      <c r="AI8" s="78"/>
      <c r="AJ8" s="78"/>
      <c r="AK8" s="2"/>
      <c r="AL8" s="69">
        <f>データ!$R$6</f>
        <v>6651</v>
      </c>
      <c r="AM8" s="69"/>
      <c r="AN8" s="69"/>
      <c r="AO8" s="69"/>
      <c r="AP8" s="69"/>
      <c r="AQ8" s="69"/>
      <c r="AR8" s="69"/>
      <c r="AS8" s="69"/>
      <c r="AT8" s="37">
        <f>データ!$S$6</f>
        <v>329.41</v>
      </c>
      <c r="AU8" s="38"/>
      <c r="AV8" s="38"/>
      <c r="AW8" s="38"/>
      <c r="AX8" s="38"/>
      <c r="AY8" s="38"/>
      <c r="AZ8" s="38"/>
      <c r="BA8" s="38"/>
      <c r="BB8" s="58">
        <f>データ!$T$6</f>
        <v>20.190000000000001</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76.239999999999995</v>
      </c>
      <c r="J10" s="38"/>
      <c r="K10" s="38"/>
      <c r="L10" s="38"/>
      <c r="M10" s="38"/>
      <c r="N10" s="38"/>
      <c r="O10" s="68"/>
      <c r="P10" s="58">
        <f>データ!$P$6</f>
        <v>98.47</v>
      </c>
      <c r="Q10" s="58"/>
      <c r="R10" s="58"/>
      <c r="S10" s="58"/>
      <c r="T10" s="58"/>
      <c r="U10" s="58"/>
      <c r="V10" s="58"/>
      <c r="W10" s="69">
        <f>データ!$Q$6</f>
        <v>4620</v>
      </c>
      <c r="X10" s="69"/>
      <c r="Y10" s="69"/>
      <c r="Z10" s="69"/>
      <c r="AA10" s="69"/>
      <c r="AB10" s="69"/>
      <c r="AC10" s="69"/>
      <c r="AD10" s="2"/>
      <c r="AE10" s="2"/>
      <c r="AF10" s="2"/>
      <c r="AG10" s="2"/>
      <c r="AH10" s="2"/>
      <c r="AI10" s="2"/>
      <c r="AJ10" s="2"/>
      <c r="AK10" s="2"/>
      <c r="AL10" s="69">
        <f>データ!$U$6</f>
        <v>6515</v>
      </c>
      <c r="AM10" s="69"/>
      <c r="AN10" s="69"/>
      <c r="AO10" s="69"/>
      <c r="AP10" s="69"/>
      <c r="AQ10" s="69"/>
      <c r="AR10" s="69"/>
      <c r="AS10" s="69"/>
      <c r="AT10" s="37">
        <f>データ!$V$6</f>
        <v>41</v>
      </c>
      <c r="AU10" s="38"/>
      <c r="AV10" s="38"/>
      <c r="AW10" s="38"/>
      <c r="AX10" s="38"/>
      <c r="AY10" s="38"/>
      <c r="AZ10" s="38"/>
      <c r="BA10" s="38"/>
      <c r="BB10" s="58">
        <f>データ!$W$6</f>
        <v>158.9</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lLpM16fVO7j1PEI+rnLcjTllAlm9FBfe4MbvAKxcAd5uiA5f6uTCkjrnwCftYAP/ulQ5St6SwaBBvLKuEACLoA==" saltValue="ToXYWTbo+LRh5+jCqWXXV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64033</v>
      </c>
      <c r="D6" s="20">
        <f t="shared" si="3"/>
        <v>46</v>
      </c>
      <c r="E6" s="20">
        <f t="shared" si="3"/>
        <v>1</v>
      </c>
      <c r="F6" s="20">
        <f t="shared" si="3"/>
        <v>0</v>
      </c>
      <c r="G6" s="20">
        <f t="shared" si="3"/>
        <v>1</v>
      </c>
      <c r="H6" s="20" t="str">
        <f t="shared" si="3"/>
        <v>山形県　飯豊町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76.239999999999995</v>
      </c>
      <c r="P6" s="21">
        <f t="shared" si="3"/>
        <v>98.47</v>
      </c>
      <c r="Q6" s="21">
        <f t="shared" si="3"/>
        <v>4620</v>
      </c>
      <c r="R6" s="21">
        <f t="shared" si="3"/>
        <v>6651</v>
      </c>
      <c r="S6" s="21">
        <f t="shared" si="3"/>
        <v>329.41</v>
      </c>
      <c r="T6" s="21">
        <f t="shared" si="3"/>
        <v>20.190000000000001</v>
      </c>
      <c r="U6" s="21">
        <f t="shared" si="3"/>
        <v>6515</v>
      </c>
      <c r="V6" s="21">
        <f t="shared" si="3"/>
        <v>41</v>
      </c>
      <c r="W6" s="21">
        <f t="shared" si="3"/>
        <v>158.9</v>
      </c>
      <c r="X6" s="22">
        <f>IF(X7="",NA(),X7)</f>
        <v>124.39</v>
      </c>
      <c r="Y6" s="22">
        <f t="shared" ref="Y6:AG6" si="4">IF(Y7="",NA(),Y7)</f>
        <v>115.03</v>
      </c>
      <c r="Z6" s="22">
        <f t="shared" si="4"/>
        <v>125.44</v>
      </c>
      <c r="AA6" s="22">
        <f t="shared" si="4"/>
        <v>117.12</v>
      </c>
      <c r="AB6" s="22">
        <f t="shared" si="4"/>
        <v>120.62</v>
      </c>
      <c r="AC6" s="22">
        <f t="shared" si="4"/>
        <v>104.47</v>
      </c>
      <c r="AD6" s="22">
        <f t="shared" si="4"/>
        <v>103.81</v>
      </c>
      <c r="AE6" s="22">
        <f t="shared" si="4"/>
        <v>104.35</v>
      </c>
      <c r="AF6" s="22">
        <f t="shared" si="4"/>
        <v>105.34</v>
      </c>
      <c r="AG6" s="22">
        <f t="shared" si="4"/>
        <v>105.77</v>
      </c>
      <c r="AH6" s="21" t="str">
        <f>IF(AH7="","",IF(AH7="-","【-】","【"&amp;SUBSTITUTE(TEXT(AH7,"#,##0.00"),"-","△")&amp;"】"))</f>
        <v>【111.39】</v>
      </c>
      <c r="AI6" s="21">
        <f>IF(AI7="",NA(),AI7)</f>
        <v>0</v>
      </c>
      <c r="AJ6" s="21">
        <f t="shared" ref="AJ6:AR6" si="5">IF(AJ7="",NA(),AJ7)</f>
        <v>0</v>
      </c>
      <c r="AK6" s="21">
        <f t="shared" si="5"/>
        <v>0</v>
      </c>
      <c r="AL6" s="21">
        <f t="shared" si="5"/>
        <v>0</v>
      </c>
      <c r="AM6" s="21">
        <f t="shared" si="5"/>
        <v>0</v>
      </c>
      <c r="AN6" s="22">
        <f t="shared" si="5"/>
        <v>16.399999999999999</v>
      </c>
      <c r="AO6" s="22">
        <f t="shared" si="5"/>
        <v>25.66</v>
      </c>
      <c r="AP6" s="22">
        <f t="shared" si="5"/>
        <v>21.69</v>
      </c>
      <c r="AQ6" s="22">
        <f t="shared" si="5"/>
        <v>24.04</v>
      </c>
      <c r="AR6" s="22">
        <f t="shared" si="5"/>
        <v>28.03</v>
      </c>
      <c r="AS6" s="21" t="str">
        <f>IF(AS7="","",IF(AS7="-","【-】","【"&amp;SUBSTITUTE(TEXT(AS7,"#,##0.00"),"-","△")&amp;"】"))</f>
        <v>【1.30】</v>
      </c>
      <c r="AT6" s="22">
        <f>IF(AT7="",NA(),AT7)</f>
        <v>425.25</v>
      </c>
      <c r="AU6" s="22">
        <f t="shared" ref="AU6:BC6" si="6">IF(AU7="",NA(),AU7)</f>
        <v>869.97</v>
      </c>
      <c r="AV6" s="22">
        <f t="shared" si="6"/>
        <v>817.48</v>
      </c>
      <c r="AW6" s="22">
        <f t="shared" si="6"/>
        <v>288.33999999999997</v>
      </c>
      <c r="AX6" s="22">
        <f t="shared" si="6"/>
        <v>594.75</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320.95999999999998</v>
      </c>
      <c r="BF6" s="22">
        <f t="shared" ref="BF6:BN6" si="7">IF(BF7="",NA(),BF7)</f>
        <v>300.20999999999998</v>
      </c>
      <c r="BG6" s="22">
        <f t="shared" si="7"/>
        <v>304.49</v>
      </c>
      <c r="BH6" s="22">
        <f t="shared" si="7"/>
        <v>397.24</v>
      </c>
      <c r="BI6" s="22">
        <f t="shared" si="7"/>
        <v>379.56</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119.53</v>
      </c>
      <c r="BQ6" s="22">
        <f t="shared" ref="BQ6:BY6" si="8">IF(BQ7="",NA(),BQ7)</f>
        <v>108.59</v>
      </c>
      <c r="BR6" s="22">
        <f t="shared" si="8"/>
        <v>120.45</v>
      </c>
      <c r="BS6" s="22">
        <f t="shared" si="8"/>
        <v>110.65</v>
      </c>
      <c r="BT6" s="22">
        <f t="shared" si="8"/>
        <v>114.57</v>
      </c>
      <c r="BU6" s="22">
        <f t="shared" si="8"/>
        <v>87.51</v>
      </c>
      <c r="BV6" s="22">
        <f t="shared" si="8"/>
        <v>84.77</v>
      </c>
      <c r="BW6" s="22">
        <f t="shared" si="8"/>
        <v>87.11</v>
      </c>
      <c r="BX6" s="22">
        <f t="shared" si="8"/>
        <v>82.78</v>
      </c>
      <c r="BY6" s="22">
        <f t="shared" si="8"/>
        <v>84.82</v>
      </c>
      <c r="BZ6" s="21" t="str">
        <f>IF(BZ7="","",IF(BZ7="-","【-】","【"&amp;SUBSTITUTE(TEXT(BZ7,"#,##0.00"),"-","△")&amp;"】"))</f>
        <v>【102.35】</v>
      </c>
      <c r="CA6" s="22">
        <f>IF(CA7="",NA(),CA7)</f>
        <v>198.44</v>
      </c>
      <c r="CB6" s="22">
        <f t="shared" ref="CB6:CJ6" si="9">IF(CB7="",NA(),CB7)</f>
        <v>216.92</v>
      </c>
      <c r="CC6" s="22">
        <f t="shared" si="9"/>
        <v>196.34</v>
      </c>
      <c r="CD6" s="22">
        <f t="shared" si="9"/>
        <v>215.42</v>
      </c>
      <c r="CE6" s="22">
        <f t="shared" si="9"/>
        <v>207.71</v>
      </c>
      <c r="CF6" s="22">
        <f t="shared" si="9"/>
        <v>218.42</v>
      </c>
      <c r="CG6" s="22">
        <f t="shared" si="9"/>
        <v>227.27</v>
      </c>
      <c r="CH6" s="22">
        <f t="shared" si="9"/>
        <v>223.98</v>
      </c>
      <c r="CI6" s="22">
        <f t="shared" si="9"/>
        <v>225.09</v>
      </c>
      <c r="CJ6" s="22">
        <f t="shared" si="9"/>
        <v>224.82</v>
      </c>
      <c r="CK6" s="21" t="str">
        <f>IF(CK7="","",IF(CK7="-","【-】","【"&amp;SUBSTITUTE(TEXT(CK7,"#,##0.00"),"-","△")&amp;"】"))</f>
        <v>【167.74】</v>
      </c>
      <c r="CL6" s="22">
        <f>IF(CL7="",NA(),CL7)</f>
        <v>84.74</v>
      </c>
      <c r="CM6" s="22">
        <f t="shared" ref="CM6:CU6" si="10">IF(CM7="",NA(),CM7)</f>
        <v>72.400000000000006</v>
      </c>
      <c r="CN6" s="22">
        <f t="shared" si="10"/>
        <v>67.12</v>
      </c>
      <c r="CO6" s="22">
        <f t="shared" si="10"/>
        <v>58.52</v>
      </c>
      <c r="CP6" s="22">
        <f t="shared" si="10"/>
        <v>57.78</v>
      </c>
      <c r="CQ6" s="22">
        <f t="shared" si="10"/>
        <v>50.24</v>
      </c>
      <c r="CR6" s="22">
        <f t="shared" si="10"/>
        <v>50.29</v>
      </c>
      <c r="CS6" s="22">
        <f t="shared" si="10"/>
        <v>49.64</v>
      </c>
      <c r="CT6" s="22">
        <f t="shared" si="10"/>
        <v>49.38</v>
      </c>
      <c r="CU6" s="22">
        <f t="shared" si="10"/>
        <v>50.09</v>
      </c>
      <c r="CV6" s="21" t="str">
        <f>IF(CV7="","",IF(CV7="-","【-】","【"&amp;SUBSTITUTE(TEXT(CV7,"#,##0.00"),"-","△")&amp;"】"))</f>
        <v>【60.29】</v>
      </c>
      <c r="CW6" s="22">
        <f>IF(CW7="",NA(),CW7)</f>
        <v>61.51</v>
      </c>
      <c r="CX6" s="22">
        <f t="shared" ref="CX6:DF6" si="11">IF(CX7="",NA(),CX7)</f>
        <v>74.59</v>
      </c>
      <c r="CY6" s="22">
        <f t="shared" si="11"/>
        <v>75.95</v>
      </c>
      <c r="CZ6" s="22">
        <f t="shared" si="11"/>
        <v>81.319999999999993</v>
      </c>
      <c r="DA6" s="22">
        <f t="shared" si="11"/>
        <v>85.05</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36.94</v>
      </c>
      <c r="DI6" s="22">
        <f t="shared" ref="DI6:DQ6" si="12">IF(DI7="",NA(),DI7)</f>
        <v>38.86</v>
      </c>
      <c r="DJ6" s="22">
        <f t="shared" si="12"/>
        <v>40.270000000000003</v>
      </c>
      <c r="DK6" s="22">
        <f t="shared" si="12"/>
        <v>40.21</v>
      </c>
      <c r="DL6" s="22">
        <f t="shared" si="12"/>
        <v>41.19</v>
      </c>
      <c r="DM6" s="22">
        <f t="shared" si="12"/>
        <v>45.14</v>
      </c>
      <c r="DN6" s="22">
        <f t="shared" si="12"/>
        <v>45.85</v>
      </c>
      <c r="DO6" s="22">
        <f t="shared" si="12"/>
        <v>47.31</v>
      </c>
      <c r="DP6" s="22">
        <f t="shared" si="12"/>
        <v>47.5</v>
      </c>
      <c r="DQ6" s="22">
        <f t="shared" si="12"/>
        <v>48.41</v>
      </c>
      <c r="DR6" s="21" t="str">
        <f>IF(DR7="","",IF(DR7="-","【-】","【"&amp;SUBSTITUTE(TEXT(DR7,"#,##0.00"),"-","△")&amp;"】"))</f>
        <v>【50.88】</v>
      </c>
      <c r="DS6" s="22">
        <f>IF(DS7="",NA(),DS7)</f>
        <v>24.78</v>
      </c>
      <c r="DT6" s="22">
        <f t="shared" ref="DT6:EB6" si="13">IF(DT7="",NA(),DT7)</f>
        <v>23.94</v>
      </c>
      <c r="DU6" s="22">
        <f t="shared" si="13"/>
        <v>20.079999999999998</v>
      </c>
      <c r="DV6" s="22">
        <f t="shared" si="13"/>
        <v>18.79</v>
      </c>
      <c r="DW6" s="22">
        <f t="shared" si="13"/>
        <v>16.79</v>
      </c>
      <c r="DX6" s="22">
        <f t="shared" si="13"/>
        <v>13.58</v>
      </c>
      <c r="DY6" s="22">
        <f t="shared" si="13"/>
        <v>14.13</v>
      </c>
      <c r="DZ6" s="22">
        <f t="shared" si="13"/>
        <v>16.77</v>
      </c>
      <c r="EA6" s="22">
        <f t="shared" si="13"/>
        <v>17.399999999999999</v>
      </c>
      <c r="EB6" s="22">
        <f t="shared" si="13"/>
        <v>18.64</v>
      </c>
      <c r="EC6" s="21" t="str">
        <f>IF(EC7="","",IF(EC7="-","【-】","【"&amp;SUBSTITUTE(TEXT(EC7,"#,##0.00"),"-","△")&amp;"】"))</f>
        <v>【22.30】</v>
      </c>
      <c r="ED6" s="21">
        <f>IF(ED7="",NA(),ED7)</f>
        <v>0</v>
      </c>
      <c r="EE6" s="21">
        <f t="shared" ref="EE6:EM6" si="14">IF(EE7="",NA(),EE7)</f>
        <v>0</v>
      </c>
      <c r="EF6" s="22">
        <f t="shared" si="14"/>
        <v>0.65</v>
      </c>
      <c r="EG6" s="22">
        <f t="shared" si="14"/>
        <v>0.66</v>
      </c>
      <c r="EH6" s="22">
        <f t="shared" si="14"/>
        <v>0.33</v>
      </c>
      <c r="EI6" s="22">
        <f t="shared" si="14"/>
        <v>0.44</v>
      </c>
      <c r="EJ6" s="22">
        <f t="shared" si="14"/>
        <v>0.52</v>
      </c>
      <c r="EK6" s="22">
        <f t="shared" si="14"/>
        <v>0.47</v>
      </c>
      <c r="EL6" s="22">
        <f t="shared" si="14"/>
        <v>0.4</v>
      </c>
      <c r="EM6" s="22">
        <f t="shared" si="14"/>
        <v>0.36</v>
      </c>
      <c r="EN6" s="21" t="str">
        <f>IF(EN7="","",IF(EN7="-","【-】","【"&amp;SUBSTITUTE(TEXT(EN7,"#,##0.00"),"-","△")&amp;"】"))</f>
        <v>【0.66】</v>
      </c>
    </row>
    <row r="7" spans="1:144" s="23" customFormat="1" x14ac:dyDescent="0.15">
      <c r="A7" s="15"/>
      <c r="B7" s="24">
        <v>2021</v>
      </c>
      <c r="C7" s="24">
        <v>64033</v>
      </c>
      <c r="D7" s="24">
        <v>46</v>
      </c>
      <c r="E7" s="24">
        <v>1</v>
      </c>
      <c r="F7" s="24">
        <v>0</v>
      </c>
      <c r="G7" s="24">
        <v>1</v>
      </c>
      <c r="H7" s="24" t="s">
        <v>93</v>
      </c>
      <c r="I7" s="24" t="s">
        <v>94</v>
      </c>
      <c r="J7" s="24" t="s">
        <v>95</v>
      </c>
      <c r="K7" s="24" t="s">
        <v>96</v>
      </c>
      <c r="L7" s="24" t="s">
        <v>97</v>
      </c>
      <c r="M7" s="24" t="s">
        <v>98</v>
      </c>
      <c r="N7" s="25" t="s">
        <v>99</v>
      </c>
      <c r="O7" s="25">
        <v>76.239999999999995</v>
      </c>
      <c r="P7" s="25">
        <v>98.47</v>
      </c>
      <c r="Q7" s="25">
        <v>4620</v>
      </c>
      <c r="R7" s="25">
        <v>6651</v>
      </c>
      <c r="S7" s="25">
        <v>329.41</v>
      </c>
      <c r="T7" s="25">
        <v>20.190000000000001</v>
      </c>
      <c r="U7" s="25">
        <v>6515</v>
      </c>
      <c r="V7" s="25">
        <v>41</v>
      </c>
      <c r="W7" s="25">
        <v>158.9</v>
      </c>
      <c r="X7" s="25">
        <v>124.39</v>
      </c>
      <c r="Y7" s="25">
        <v>115.03</v>
      </c>
      <c r="Z7" s="25">
        <v>125.44</v>
      </c>
      <c r="AA7" s="25">
        <v>117.12</v>
      </c>
      <c r="AB7" s="25">
        <v>120.62</v>
      </c>
      <c r="AC7" s="25">
        <v>104.47</v>
      </c>
      <c r="AD7" s="25">
        <v>103.81</v>
      </c>
      <c r="AE7" s="25">
        <v>104.35</v>
      </c>
      <c r="AF7" s="25">
        <v>105.34</v>
      </c>
      <c r="AG7" s="25">
        <v>105.77</v>
      </c>
      <c r="AH7" s="25">
        <v>111.39</v>
      </c>
      <c r="AI7" s="25">
        <v>0</v>
      </c>
      <c r="AJ7" s="25">
        <v>0</v>
      </c>
      <c r="AK7" s="25">
        <v>0</v>
      </c>
      <c r="AL7" s="25">
        <v>0</v>
      </c>
      <c r="AM7" s="25">
        <v>0</v>
      </c>
      <c r="AN7" s="25">
        <v>16.399999999999999</v>
      </c>
      <c r="AO7" s="25">
        <v>25.66</v>
      </c>
      <c r="AP7" s="25">
        <v>21.69</v>
      </c>
      <c r="AQ7" s="25">
        <v>24.04</v>
      </c>
      <c r="AR7" s="25">
        <v>28.03</v>
      </c>
      <c r="AS7" s="25">
        <v>1.3</v>
      </c>
      <c r="AT7" s="25">
        <v>425.25</v>
      </c>
      <c r="AU7" s="25">
        <v>869.97</v>
      </c>
      <c r="AV7" s="25">
        <v>817.48</v>
      </c>
      <c r="AW7" s="25">
        <v>288.33999999999997</v>
      </c>
      <c r="AX7" s="25">
        <v>594.75</v>
      </c>
      <c r="AY7" s="25">
        <v>293.23</v>
      </c>
      <c r="AZ7" s="25">
        <v>300.14</v>
      </c>
      <c r="BA7" s="25">
        <v>301.04000000000002</v>
      </c>
      <c r="BB7" s="25">
        <v>305.08</v>
      </c>
      <c r="BC7" s="25">
        <v>305.33999999999997</v>
      </c>
      <c r="BD7" s="25">
        <v>261.51</v>
      </c>
      <c r="BE7" s="25">
        <v>320.95999999999998</v>
      </c>
      <c r="BF7" s="25">
        <v>300.20999999999998</v>
      </c>
      <c r="BG7" s="25">
        <v>304.49</v>
      </c>
      <c r="BH7" s="25">
        <v>397.24</v>
      </c>
      <c r="BI7" s="25">
        <v>379.56</v>
      </c>
      <c r="BJ7" s="25">
        <v>542.29999999999995</v>
      </c>
      <c r="BK7" s="25">
        <v>566.65</v>
      </c>
      <c r="BL7" s="25">
        <v>551.62</v>
      </c>
      <c r="BM7" s="25">
        <v>585.59</v>
      </c>
      <c r="BN7" s="25">
        <v>561.34</v>
      </c>
      <c r="BO7" s="25">
        <v>265.16000000000003</v>
      </c>
      <c r="BP7" s="25">
        <v>119.53</v>
      </c>
      <c r="BQ7" s="25">
        <v>108.59</v>
      </c>
      <c r="BR7" s="25">
        <v>120.45</v>
      </c>
      <c r="BS7" s="25">
        <v>110.65</v>
      </c>
      <c r="BT7" s="25">
        <v>114.57</v>
      </c>
      <c r="BU7" s="25">
        <v>87.51</v>
      </c>
      <c r="BV7" s="25">
        <v>84.77</v>
      </c>
      <c r="BW7" s="25">
        <v>87.11</v>
      </c>
      <c r="BX7" s="25">
        <v>82.78</v>
      </c>
      <c r="BY7" s="25">
        <v>84.82</v>
      </c>
      <c r="BZ7" s="25">
        <v>102.35</v>
      </c>
      <c r="CA7" s="25">
        <v>198.44</v>
      </c>
      <c r="CB7" s="25">
        <v>216.92</v>
      </c>
      <c r="CC7" s="25">
        <v>196.34</v>
      </c>
      <c r="CD7" s="25">
        <v>215.42</v>
      </c>
      <c r="CE7" s="25">
        <v>207.71</v>
      </c>
      <c r="CF7" s="25">
        <v>218.42</v>
      </c>
      <c r="CG7" s="25">
        <v>227.27</v>
      </c>
      <c r="CH7" s="25">
        <v>223.98</v>
      </c>
      <c r="CI7" s="25">
        <v>225.09</v>
      </c>
      <c r="CJ7" s="25">
        <v>224.82</v>
      </c>
      <c r="CK7" s="25">
        <v>167.74</v>
      </c>
      <c r="CL7" s="25">
        <v>84.74</v>
      </c>
      <c r="CM7" s="25">
        <v>72.400000000000006</v>
      </c>
      <c r="CN7" s="25">
        <v>67.12</v>
      </c>
      <c r="CO7" s="25">
        <v>58.52</v>
      </c>
      <c r="CP7" s="25">
        <v>57.78</v>
      </c>
      <c r="CQ7" s="25">
        <v>50.24</v>
      </c>
      <c r="CR7" s="25">
        <v>50.29</v>
      </c>
      <c r="CS7" s="25">
        <v>49.64</v>
      </c>
      <c r="CT7" s="25">
        <v>49.38</v>
      </c>
      <c r="CU7" s="25">
        <v>50.09</v>
      </c>
      <c r="CV7" s="25">
        <v>60.29</v>
      </c>
      <c r="CW7" s="25">
        <v>61.51</v>
      </c>
      <c r="CX7" s="25">
        <v>74.59</v>
      </c>
      <c r="CY7" s="25">
        <v>75.95</v>
      </c>
      <c r="CZ7" s="25">
        <v>81.319999999999993</v>
      </c>
      <c r="DA7" s="25">
        <v>85.05</v>
      </c>
      <c r="DB7" s="25">
        <v>78.650000000000006</v>
      </c>
      <c r="DC7" s="25">
        <v>77.73</v>
      </c>
      <c r="DD7" s="25">
        <v>78.09</v>
      </c>
      <c r="DE7" s="25">
        <v>78.010000000000005</v>
      </c>
      <c r="DF7" s="25">
        <v>77.599999999999994</v>
      </c>
      <c r="DG7" s="25">
        <v>90.12</v>
      </c>
      <c r="DH7" s="25">
        <v>36.94</v>
      </c>
      <c r="DI7" s="25">
        <v>38.86</v>
      </c>
      <c r="DJ7" s="25">
        <v>40.270000000000003</v>
      </c>
      <c r="DK7" s="25">
        <v>40.21</v>
      </c>
      <c r="DL7" s="25">
        <v>41.19</v>
      </c>
      <c r="DM7" s="25">
        <v>45.14</v>
      </c>
      <c r="DN7" s="25">
        <v>45.85</v>
      </c>
      <c r="DO7" s="25">
        <v>47.31</v>
      </c>
      <c r="DP7" s="25">
        <v>47.5</v>
      </c>
      <c r="DQ7" s="25">
        <v>48.41</v>
      </c>
      <c r="DR7" s="25">
        <v>50.88</v>
      </c>
      <c r="DS7" s="25">
        <v>24.78</v>
      </c>
      <c r="DT7" s="25">
        <v>23.94</v>
      </c>
      <c r="DU7" s="25">
        <v>20.079999999999998</v>
      </c>
      <c r="DV7" s="25">
        <v>18.79</v>
      </c>
      <c r="DW7" s="25">
        <v>16.79</v>
      </c>
      <c r="DX7" s="25">
        <v>13.58</v>
      </c>
      <c r="DY7" s="25">
        <v>14.13</v>
      </c>
      <c r="DZ7" s="25">
        <v>16.77</v>
      </c>
      <c r="EA7" s="25">
        <v>17.399999999999999</v>
      </c>
      <c r="EB7" s="25">
        <v>18.64</v>
      </c>
      <c r="EC7" s="25">
        <v>22.3</v>
      </c>
      <c r="ED7" s="25">
        <v>0</v>
      </c>
      <c r="EE7" s="25">
        <v>0</v>
      </c>
      <c r="EF7" s="25">
        <v>0.65</v>
      </c>
      <c r="EG7" s="25">
        <v>0.66</v>
      </c>
      <c r="EH7" s="25">
        <v>0.33</v>
      </c>
      <c r="EI7" s="25">
        <v>0.44</v>
      </c>
      <c r="EJ7" s="25">
        <v>0.52</v>
      </c>
      <c r="EK7" s="25">
        <v>0.47</v>
      </c>
      <c r="EL7" s="25">
        <v>0.4</v>
      </c>
      <c r="EM7" s="25">
        <v>0.36</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