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8649" lockStructure="1"/>
  <bookViews>
    <workbookView xWindow="240" yWindow="60" windowWidth="14940" windowHeight="7875"/>
  </bookViews>
  <sheets>
    <sheet name="法非適用_下水道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BB10" i="4" s="1"/>
  <c r="V6" i="5"/>
  <c r="U6" i="5"/>
  <c r="T6" i="5"/>
  <c r="S6" i="5"/>
  <c r="AT8" i="4" s="1"/>
  <c r="R6" i="5"/>
  <c r="AL8" i="4" s="1"/>
  <c r="Q6" i="5"/>
  <c r="AD10" i="4" s="1"/>
  <c r="P6" i="5"/>
  <c r="O6" i="5"/>
  <c r="P10" i="4" s="1"/>
  <c r="N6" i="5"/>
  <c r="M6" i="5"/>
  <c r="L6" i="5"/>
  <c r="K6" i="5"/>
  <c r="P8" i="4" s="1"/>
  <c r="J6" i="5"/>
  <c r="I6" i="5"/>
  <c r="B8" i="4" s="1"/>
  <c r="H6" i="5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T10" i="4"/>
  <c r="AL10" i="4"/>
  <c r="W10" i="4"/>
  <c r="I10" i="4"/>
  <c r="B10" i="4"/>
  <c r="BB8" i="4"/>
  <c r="W8" i="4"/>
  <c r="I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<sst xmlns="http://schemas.openxmlformats.org/spreadsheetml/2006/main" count="232" uniqueCount="111">
  <si>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</si>
  <si>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</si>
  <si>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</si>
  <si>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</si>
  <si>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</si>
  <si>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</si>
  <si>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</si>
  <si>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</si>
  <si>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</si>
  <si>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</si>
  <si>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</si>
  <si>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</si>
  <si>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</si>
  <si>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</si>
  <si>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</si>
  <si>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</si>
  <si>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</si>
  <si>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</si>
  <si>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</si>
  <si>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</si>
  <si>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</si>
  <si>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</si>
  <si>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平成27年度全国平均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</si>
  <si>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</si>
  <si>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</si>
  <si>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</si>
  <si>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</si>
  <si>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</si>
  <si>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</si>
  <si>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</si>
  <si>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</si>
  <si>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</si>
  <si>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</si>
  <si>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</si>
  <si>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</si>
  <si>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</si>
  <si>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</si>
  <si>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</si>
  <si>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</si>
  <si>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</si>
  <si>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</si>
  <si>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23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rPh sb="2" eb="4">
      <t>ヘイセイ</t>
    </rPh>
    <rPh sb="6" eb="8">
      <t>ネンド</t>
    </rPh>
    <rPh sb="10" eb="12">
      <t>ヘイセイ</t>
    </rPh>
    <rPh sb="14" eb="16">
      <t>ネンド</t>
    </rPh>
    <rPh sb="20" eb="23">
      <t>カクシヒョウ</t>
    </rPh>
    <rPh sb="24" eb="26">
      <t>ルイジ</t>
    </rPh>
    <rPh sb="26" eb="28">
      <t>ダンタイ</t>
    </rPh>
    <rPh sb="28" eb="30">
      <t>ヘイキン</t>
    </rPh>
    <rPh sb="30" eb="31">
      <t>アタイ</t>
    </rPh>
    <rPh sb="33" eb="35">
      <t>トウジ</t>
    </rPh>
    <rPh sb="36" eb="39">
      <t>ジギョウスウ</t>
    </rPh>
    <rPh sb="40" eb="41">
      <t>モト</t>
    </rPh>
    <rPh sb="42" eb="44">
      <t>サンシュツ</t>
    </rPh>
    <rPh sb="51" eb="53">
      <t>キギョウ</t>
    </rPh>
    <rPh sb="76" eb="78">
      <t>ヘイセイ</t>
    </rPh>
    <rPh sb="80" eb="82">
      <t>ネンド</t>
    </rPh>
    <rPh sb="83" eb="85">
      <t>ジギョウ</t>
    </rPh>
    <rPh sb="85" eb="86">
      <t>スウ</t>
    </rPh>
    <rPh sb="87" eb="88">
      <t>モト</t>
    </rPh>
    <rPh sb="89" eb="91">
      <t>ルイジ</t>
    </rPh>
    <rPh sb="91" eb="93">
      <t>ダンタイ</t>
    </rPh>
    <rPh sb="93" eb="95">
      <t>ヘイキン</t>
    </rPh>
    <rPh sb="95" eb="96">
      <t>アタイ</t>
    </rPh>
    <rPh sb="97" eb="99">
      <t>サンシュツ</t>
    </rPh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</si>
  <si>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</si>
  <si>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</si>
  <si>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</si>
  <si>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</si>
  <si>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</si>
  <si>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</si>
  <si>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</si>
  <si>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</si>
  <si>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</si>
  <si>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</si>
  <si>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</si>
  <si>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</si>
  <si>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</si>
  <si>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</si>
  <si>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</si>
  <si>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</si>
  <si>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</si>
  <si>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</si>
  <si>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</si>
  <si>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</si>
  <si>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</si>
  <si>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</si>
  <si>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</si>
  <si>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</si>
  <si>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</si>
  <si>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</si>
  <si>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</si>
  <si>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</si>
  <si>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</si>
  <si>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</si>
  <si>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</si>
  <si>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</si>
  <si>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</si>
  <si>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</si>
  <si>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</si>
  <si>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</si>
  <si>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</si>
  <si>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</si>
  <si>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</si>
  <si>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</si>
  <si>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</si>
  <si>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</si>
  <si>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</si>
  <si>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</si>
  <si>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</si>
  <si>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</si>
  <si>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</si>
  <si>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</si>
  <si>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</si>
  <si>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</si>
  <si>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</si>
  <si>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</si>
  <si>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</si>
  <si>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</si>
  <si>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山形県　鮭川村</t>
  </si>
  <si>
    <t>法非適用</t>
  </si>
  <si>
    <t>下水道事業</t>
  </si>
  <si>
    <t>個別排水処理</t>
  </si>
  <si>
    <t>L2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</si>
  <si>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</si>
  <si>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</si>
  <si>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</si>
  <si>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</si>
  <si>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</si>
  <si>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</si>
  <si>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</si>
  <si>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経営については、維持管理の委託や、専任の職員を置かず人件費を抑制するなどしながら、農業集落排水と一体的に経営を行うことで経費を抑えている。
　収益的収支比率、施設利用率、水洗化率は、100％となっているものの、小規模なこともあり経費の回収率が平均を下回り、汚水処理原価が高くなってしまっている状況にある。
　また、農業集落排水とのバランスを考慮した料金体系となっているため、今後料金改定を行うことを検討している。</t>
    <rPh sb="42" eb="44">
      <t>ノウギョウ</t>
    </rPh>
    <rPh sb="44" eb="46">
      <t>シュウラク</t>
    </rPh>
    <rPh sb="46" eb="48">
      <t>ハイスイ</t>
    </rPh>
    <rPh sb="49" eb="52">
      <t>イッタイテキ</t>
    </rPh>
    <rPh sb="53" eb="55">
      <t>ケイエイ</t>
    </rPh>
    <rPh sb="56" eb="57">
      <t>オコナ</t>
    </rPh>
    <rPh sb="188" eb="190">
      <t>コンゴ</t>
    </rPh>
    <rPh sb="190" eb="192">
      <t>リョウキン</t>
    </rPh>
    <rPh sb="192" eb="194">
      <t>カイテイ</t>
    </rPh>
    <rPh sb="195" eb="196">
      <t>オコナ</t>
    </rPh>
    <rPh sb="200" eb="202">
      <t>ケントウ</t>
    </rPh>
    <phoneticPr fontId="4"/>
  </si>
  <si>
    <t>　平成７年度の供用開始から20年以上が経過しているが、管理を委託しており、定期的に点検を行うことよって大きな故障を防止している。
　今後も定期的な点検を行い、適正な運転を行いながら、修繕など維持管理に努め施設の長寿命化を図っていく。</t>
    <rPh sb="1" eb="3">
      <t>ヘイセイ</t>
    </rPh>
    <rPh sb="4" eb="5">
      <t>ネン</t>
    </rPh>
    <rPh sb="5" eb="6">
      <t>ド</t>
    </rPh>
    <rPh sb="7" eb="9">
      <t>キョウヨウ</t>
    </rPh>
    <rPh sb="9" eb="11">
      <t>カイシ</t>
    </rPh>
    <rPh sb="15" eb="18">
      <t>ネンイジョウ</t>
    </rPh>
    <rPh sb="19" eb="21">
      <t>ケイカ</t>
    </rPh>
    <rPh sb="27" eb="29">
      <t>カンリ</t>
    </rPh>
    <rPh sb="30" eb="32">
      <t>イタク</t>
    </rPh>
    <rPh sb="37" eb="40">
      <t>テイキテキ</t>
    </rPh>
    <rPh sb="41" eb="43">
      <t>テンケン</t>
    </rPh>
    <rPh sb="44" eb="45">
      <t>オコナ</t>
    </rPh>
    <rPh sb="51" eb="52">
      <t>オオ</t>
    </rPh>
    <rPh sb="54" eb="56">
      <t>コショウ</t>
    </rPh>
    <rPh sb="57" eb="59">
      <t>ボウシ</t>
    </rPh>
    <rPh sb="66" eb="68">
      <t>コンゴ</t>
    </rPh>
    <rPh sb="69" eb="72">
      <t>テイキテキ</t>
    </rPh>
    <rPh sb="73" eb="75">
      <t>テンケン</t>
    </rPh>
    <rPh sb="76" eb="77">
      <t>オコナ</t>
    </rPh>
    <rPh sb="79" eb="81">
      <t>テキセイ</t>
    </rPh>
    <rPh sb="82" eb="84">
      <t>ウンテン</t>
    </rPh>
    <rPh sb="85" eb="86">
      <t>オコナ</t>
    </rPh>
    <rPh sb="91" eb="93">
      <t>シュウゼン</t>
    </rPh>
    <rPh sb="95" eb="97">
      <t>イジ</t>
    </rPh>
    <rPh sb="97" eb="99">
      <t>カンリ</t>
    </rPh>
    <rPh sb="100" eb="101">
      <t>ツト</t>
    </rPh>
    <rPh sb="102" eb="104">
      <t>シセツ</t>
    </rPh>
    <rPh sb="105" eb="106">
      <t>チョウ</t>
    </rPh>
    <rPh sb="106" eb="109">
      <t>ジュミョウカ</t>
    </rPh>
    <rPh sb="110" eb="111">
      <t>ハカ</t>
    </rPh>
    <phoneticPr fontId="4"/>
  </si>
  <si>
    <t>　農業集落排水と同様に料金改定の検討を行い、平成31年度を目途に改定し、経費回収率を上げることで経営の安定化につなげていく。
　また、定期的な点検により、適正な維持管理に努め施設の長寿命化を図っていく。</t>
    <rPh sb="1" eb="3">
      <t>ノウギョウ</t>
    </rPh>
    <rPh sb="3" eb="5">
      <t>シュウラク</t>
    </rPh>
    <rPh sb="5" eb="7">
      <t>ハイスイ</t>
    </rPh>
    <rPh sb="8" eb="10">
      <t>ドウヨウ</t>
    </rPh>
    <rPh sb="36" eb="38">
      <t>ケイヒ</t>
    </rPh>
    <rPh sb="38" eb="40">
      <t>カイシュウ</t>
    </rPh>
    <rPh sb="40" eb="41">
      <t>リツ</t>
    </rPh>
    <rPh sb="42" eb="43">
      <t>ア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</si>
</sst>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2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0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2 2" xfId="14"/>
    <cellStyle name="標準 3 3" xfId="15"/>
    <cellStyle name="標準 4" xfId="16"/>
    <cellStyle name="標準 5" xfId="17"/>
    <cellStyle name="標準 6" xfId="18"/>
    <cellStyle name="標準 7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データ!$ED$6:$EH$6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509056"/>
        <c:axId val="845109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509056"/>
        <c:axId val="84510976"/>
      </c:lineChart>
      <c:dateAx>
        <c:axId val="845090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4510976"/>
        <c:crosses val="autoZero"/>
        <c:auto val="1"/>
        <c:lblOffset val="100"/>
        <c:baseTimeUnit val="years"/>
      </c:dateAx>
      <c:valAx>
        <c:axId val="845109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45090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188544"/>
        <c:axId val="841989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45.57</c:v>
                </c:pt>
                <c:pt idx="1">
                  <c:v>45.33</c:v>
                </c:pt>
                <c:pt idx="2">
                  <c:v>48.69</c:v>
                </c:pt>
                <c:pt idx="3">
                  <c:v>52.52</c:v>
                </c:pt>
                <c:pt idx="4">
                  <c:v>54.14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188544"/>
        <c:axId val="84198912"/>
      </c:lineChart>
      <c:dateAx>
        <c:axId val="8418854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4198912"/>
        <c:crosses val="autoZero"/>
        <c:auto val="1"/>
        <c:lblOffset val="100"/>
        <c:baseTimeUnit val="years"/>
      </c:dateAx>
      <c:valAx>
        <c:axId val="841989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41885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208640"/>
        <c:axId val="842108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85.41</c:v>
                </c:pt>
                <c:pt idx="1">
                  <c:v>87.3</c:v>
                </c:pt>
                <c:pt idx="2">
                  <c:v>87.42</c:v>
                </c:pt>
                <c:pt idx="3">
                  <c:v>84.94</c:v>
                </c:pt>
                <c:pt idx="4">
                  <c:v>84.69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208640"/>
        <c:axId val="84210816"/>
      </c:lineChart>
      <c:dateAx>
        <c:axId val="842086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4210816"/>
        <c:crosses val="autoZero"/>
        <c:auto val="1"/>
        <c:lblOffset val="100"/>
        <c:baseTimeUnit val="years"/>
      </c:dateAx>
      <c:valAx>
        <c:axId val="842108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42086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842560"/>
        <c:axId val="926672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842560"/>
        <c:axId val="92667264"/>
      </c:lineChart>
      <c:dateAx>
        <c:axId val="858425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2667264"/>
        <c:crosses val="autoZero"/>
        <c:auto val="1"/>
        <c:lblOffset val="100"/>
        <c:baseTimeUnit val="years"/>
      </c:dateAx>
      <c:valAx>
        <c:axId val="926672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58425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601856"/>
        <c:axId val="100603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601856"/>
        <c:axId val="100603776"/>
      </c:lineChart>
      <c:dateAx>
        <c:axId val="1006018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0603776"/>
        <c:crosses val="autoZero"/>
        <c:auto val="1"/>
        <c:lblOffset val="100"/>
        <c:baseTimeUnit val="years"/>
      </c:dateAx>
      <c:valAx>
        <c:axId val="100603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0601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757504"/>
        <c:axId val="82763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757504"/>
        <c:axId val="82763776"/>
      </c:lineChart>
      <c:dateAx>
        <c:axId val="827575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2763776"/>
        <c:crosses val="autoZero"/>
        <c:auto val="1"/>
        <c:lblOffset val="100"/>
        <c:baseTimeUnit val="years"/>
      </c:dateAx>
      <c:valAx>
        <c:axId val="82763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27575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998592"/>
        <c:axId val="840048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998592"/>
        <c:axId val="84004864"/>
      </c:lineChart>
      <c:dateAx>
        <c:axId val="839985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4004864"/>
        <c:crosses val="autoZero"/>
        <c:auto val="1"/>
        <c:lblOffset val="100"/>
        <c:baseTimeUnit val="years"/>
      </c:dateAx>
      <c:valAx>
        <c:axId val="840048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39985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035072"/>
        <c:axId val="840369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035072"/>
        <c:axId val="84036992"/>
      </c:lineChart>
      <c:dateAx>
        <c:axId val="840350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4036992"/>
        <c:crosses val="autoZero"/>
        <c:auto val="1"/>
        <c:lblOffset val="100"/>
        <c:baseTimeUnit val="years"/>
      </c:dateAx>
      <c:valAx>
        <c:axId val="840369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40350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データ!$BE$6:$BI$6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054784"/>
        <c:axId val="84056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942.55</c:v>
                </c:pt>
                <c:pt idx="1">
                  <c:v>825.66</c:v>
                </c:pt>
                <c:pt idx="2">
                  <c:v>799.41</c:v>
                </c:pt>
                <c:pt idx="3">
                  <c:v>701.33</c:v>
                </c:pt>
                <c:pt idx="4">
                  <c:v>663.76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054784"/>
        <c:axId val="84056704"/>
      </c:lineChart>
      <c:dateAx>
        <c:axId val="840547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4056704"/>
        <c:crosses val="autoZero"/>
        <c:auto val="1"/>
        <c:lblOffset val="100"/>
        <c:baseTimeUnit val="years"/>
      </c:dateAx>
      <c:valAx>
        <c:axId val="84056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40547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40.69</c:v>
                </c:pt>
                <c:pt idx="1">
                  <c:v>40.97</c:v>
                </c:pt>
                <c:pt idx="2">
                  <c:v>39.799999999999997</c:v>
                </c:pt>
                <c:pt idx="3">
                  <c:v>38.590000000000003</c:v>
                </c:pt>
                <c:pt idx="4">
                  <c:v>39.07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074880"/>
        <c:axId val="84076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55.26</c:v>
                </c:pt>
                <c:pt idx="1">
                  <c:v>53.57</c:v>
                </c:pt>
                <c:pt idx="2">
                  <c:v>51.57</c:v>
                </c:pt>
                <c:pt idx="3">
                  <c:v>53.48</c:v>
                </c:pt>
                <c:pt idx="4">
                  <c:v>53.76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074880"/>
        <c:axId val="84076800"/>
      </c:lineChart>
      <c:dateAx>
        <c:axId val="840748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4076800"/>
        <c:crosses val="autoZero"/>
        <c:auto val="1"/>
        <c:lblOffset val="100"/>
        <c:baseTimeUnit val="years"/>
      </c:dateAx>
      <c:valAx>
        <c:axId val="84076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40748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631.66999999999996</c:v>
                </c:pt>
                <c:pt idx="1">
                  <c:v>631.66999999999996</c:v>
                </c:pt>
                <c:pt idx="2">
                  <c:v>643.44000000000005</c:v>
                </c:pt>
                <c:pt idx="3">
                  <c:v>666.06</c:v>
                </c:pt>
                <c:pt idx="4">
                  <c:v>641.63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176896"/>
        <c:axId val="841788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253.28</c:v>
                </c:pt>
                <c:pt idx="1">
                  <c:v>275.01</c:v>
                </c:pt>
                <c:pt idx="2">
                  <c:v>282.5</c:v>
                </c:pt>
                <c:pt idx="3">
                  <c:v>277.29000000000002</c:v>
                </c:pt>
                <c:pt idx="4">
                  <c:v>275.25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176896"/>
        <c:axId val="84178816"/>
      </c:lineChart>
      <c:dateAx>
        <c:axId val="841768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4178816"/>
        <c:crosses val="autoZero"/>
        <c:auto val="1"/>
        <c:lblOffset val="100"/>
        <c:baseTimeUnit val="years"/>
      </c:dateAx>
      <c:valAx>
        <c:axId val="841788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41768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H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8177707-7603-40CE-8E32-818E72D78FE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O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1D9E4CA-CC9E-4475-9BCD-17E184675C6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【623.71】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G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70183BC-D48A-4E52-B5B2-0C3EB230919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【80.35】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データ!CV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B664270-F9A5-4293-9E54-71D48D28CD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【51.98】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K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63507AE-A742-41EC-B71D-F15B89B6E67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【295.51】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Z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A70B46E-FC8D-461B-B6F6-59242ED2846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【51.88】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N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8635BBF-4685-4278-8423-9CDD01902CC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4"/>
  <sheetViews>
    <sheetView showGridLines="0" tabSelected="1" topLeftCell="AG1" zoomScaleNormal="100" workbookViewId="0">
      <selection activeCell="BL83" sqref="BL83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40" t="s">
        <v>0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</row>
    <row r="3" spans="1:78" ht="9.75" customHeight="1">
      <c r="A3" s="2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</row>
    <row r="4" spans="1:78" ht="9.75" customHeight="1">
      <c r="A4" s="2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41" t="str">
        <f>データ!H6</f>
        <v>山形県　鮭川村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42" t="s">
        <v>1</v>
      </c>
      <c r="C7" s="42"/>
      <c r="D7" s="42"/>
      <c r="E7" s="42"/>
      <c r="F7" s="42"/>
      <c r="G7" s="42"/>
      <c r="H7" s="42"/>
      <c r="I7" s="42" t="s">
        <v>2</v>
      </c>
      <c r="J7" s="42"/>
      <c r="K7" s="42"/>
      <c r="L7" s="42"/>
      <c r="M7" s="42"/>
      <c r="N7" s="42"/>
      <c r="O7" s="42"/>
      <c r="P7" s="42" t="s">
        <v>3</v>
      </c>
      <c r="Q7" s="42"/>
      <c r="R7" s="42"/>
      <c r="S7" s="42"/>
      <c r="T7" s="42"/>
      <c r="U7" s="42"/>
      <c r="V7" s="42"/>
      <c r="W7" s="42" t="s">
        <v>4</v>
      </c>
      <c r="X7" s="42"/>
      <c r="Y7" s="42"/>
      <c r="Z7" s="42"/>
      <c r="AA7" s="42"/>
      <c r="AB7" s="42"/>
      <c r="AC7" s="42"/>
      <c r="AD7" s="3"/>
      <c r="AE7" s="3"/>
      <c r="AF7" s="3"/>
      <c r="AG7" s="3"/>
      <c r="AH7" s="3"/>
      <c r="AI7" s="3"/>
      <c r="AJ7" s="3"/>
      <c r="AK7" s="3"/>
      <c r="AL7" s="42" t="s">
        <v>5</v>
      </c>
      <c r="AM7" s="42"/>
      <c r="AN7" s="42"/>
      <c r="AO7" s="42"/>
      <c r="AP7" s="42"/>
      <c r="AQ7" s="42"/>
      <c r="AR7" s="42"/>
      <c r="AS7" s="42"/>
      <c r="AT7" s="42" t="s">
        <v>6</v>
      </c>
      <c r="AU7" s="42"/>
      <c r="AV7" s="42"/>
      <c r="AW7" s="42"/>
      <c r="AX7" s="42"/>
      <c r="AY7" s="42"/>
      <c r="AZ7" s="42"/>
      <c r="BA7" s="42"/>
      <c r="BB7" s="42" t="s">
        <v>7</v>
      </c>
      <c r="BC7" s="42"/>
      <c r="BD7" s="42"/>
      <c r="BE7" s="42"/>
      <c r="BF7" s="42"/>
      <c r="BG7" s="42"/>
      <c r="BH7" s="42"/>
      <c r="BI7" s="42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46" t="str">
        <f>データ!I6</f>
        <v>法非適用</v>
      </c>
      <c r="C8" s="46"/>
      <c r="D8" s="46"/>
      <c r="E8" s="46"/>
      <c r="F8" s="46"/>
      <c r="G8" s="46"/>
      <c r="H8" s="46"/>
      <c r="I8" s="46" t="str">
        <f>データ!J6</f>
        <v>下水道事業</v>
      </c>
      <c r="J8" s="46"/>
      <c r="K8" s="46"/>
      <c r="L8" s="46"/>
      <c r="M8" s="46"/>
      <c r="N8" s="46"/>
      <c r="O8" s="46"/>
      <c r="P8" s="46" t="str">
        <f>データ!K6</f>
        <v>個別排水処理</v>
      </c>
      <c r="Q8" s="46"/>
      <c r="R8" s="46"/>
      <c r="S8" s="46"/>
      <c r="T8" s="46"/>
      <c r="U8" s="46"/>
      <c r="V8" s="46"/>
      <c r="W8" s="46" t="str">
        <f>データ!L6</f>
        <v>L2</v>
      </c>
      <c r="X8" s="46"/>
      <c r="Y8" s="46"/>
      <c r="Z8" s="46"/>
      <c r="AA8" s="46"/>
      <c r="AB8" s="46"/>
      <c r="AC8" s="46"/>
      <c r="AD8" s="3"/>
      <c r="AE8" s="3"/>
      <c r="AF8" s="3"/>
      <c r="AG8" s="3"/>
      <c r="AH8" s="3"/>
      <c r="AI8" s="3"/>
      <c r="AJ8" s="3"/>
      <c r="AK8" s="3"/>
      <c r="AL8" s="47">
        <f>データ!R6</f>
        <v>4543</v>
      </c>
      <c r="AM8" s="47"/>
      <c r="AN8" s="47"/>
      <c r="AO8" s="47"/>
      <c r="AP8" s="47"/>
      <c r="AQ8" s="47"/>
      <c r="AR8" s="47"/>
      <c r="AS8" s="47"/>
      <c r="AT8" s="43">
        <f>データ!S6</f>
        <v>122.14</v>
      </c>
      <c r="AU8" s="43"/>
      <c r="AV8" s="43"/>
      <c r="AW8" s="43"/>
      <c r="AX8" s="43"/>
      <c r="AY8" s="43"/>
      <c r="AZ8" s="43"/>
      <c r="BA8" s="43"/>
      <c r="BB8" s="43">
        <f>データ!T6</f>
        <v>37.200000000000003</v>
      </c>
      <c r="BC8" s="43"/>
      <c r="BD8" s="43"/>
      <c r="BE8" s="43"/>
      <c r="BF8" s="43"/>
      <c r="BG8" s="43"/>
      <c r="BH8" s="43"/>
      <c r="BI8" s="43"/>
      <c r="BJ8" s="3"/>
      <c r="BK8" s="3"/>
      <c r="BL8" s="44" t="s">
        <v>9</v>
      </c>
      <c r="BM8" s="45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42" t="s">
        <v>11</v>
      </c>
      <c r="C9" s="42"/>
      <c r="D9" s="42"/>
      <c r="E9" s="42"/>
      <c r="F9" s="42"/>
      <c r="G9" s="42"/>
      <c r="H9" s="42"/>
      <c r="I9" s="42" t="s">
        <v>12</v>
      </c>
      <c r="J9" s="42"/>
      <c r="K9" s="42"/>
      <c r="L9" s="42"/>
      <c r="M9" s="42"/>
      <c r="N9" s="42"/>
      <c r="O9" s="42"/>
      <c r="P9" s="42" t="s">
        <v>13</v>
      </c>
      <c r="Q9" s="42"/>
      <c r="R9" s="42"/>
      <c r="S9" s="42"/>
      <c r="T9" s="42"/>
      <c r="U9" s="42"/>
      <c r="V9" s="42"/>
      <c r="W9" s="42" t="s">
        <v>14</v>
      </c>
      <c r="X9" s="42"/>
      <c r="Y9" s="42"/>
      <c r="Z9" s="42"/>
      <c r="AA9" s="42"/>
      <c r="AB9" s="42"/>
      <c r="AC9" s="42"/>
      <c r="AD9" s="42" t="s">
        <v>15</v>
      </c>
      <c r="AE9" s="42"/>
      <c r="AF9" s="42"/>
      <c r="AG9" s="42"/>
      <c r="AH9" s="42"/>
      <c r="AI9" s="42"/>
      <c r="AJ9" s="42"/>
      <c r="AK9" s="3"/>
      <c r="AL9" s="42" t="s">
        <v>16</v>
      </c>
      <c r="AM9" s="42"/>
      <c r="AN9" s="42"/>
      <c r="AO9" s="42"/>
      <c r="AP9" s="42"/>
      <c r="AQ9" s="42"/>
      <c r="AR9" s="42"/>
      <c r="AS9" s="42"/>
      <c r="AT9" s="42" t="s">
        <v>17</v>
      </c>
      <c r="AU9" s="42"/>
      <c r="AV9" s="42"/>
      <c r="AW9" s="42"/>
      <c r="AX9" s="42"/>
      <c r="AY9" s="42"/>
      <c r="AZ9" s="42"/>
      <c r="BA9" s="42"/>
      <c r="BB9" s="42" t="s">
        <v>18</v>
      </c>
      <c r="BC9" s="42"/>
      <c r="BD9" s="42"/>
      <c r="BE9" s="42"/>
      <c r="BF9" s="42"/>
      <c r="BG9" s="42"/>
      <c r="BH9" s="42"/>
      <c r="BI9" s="42"/>
      <c r="BJ9" s="3"/>
      <c r="BK9" s="3"/>
      <c r="BL9" s="48" t="s">
        <v>19</v>
      </c>
      <c r="BM9" s="49"/>
      <c r="BN9" s="10" t="s">
        <v>20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43" t="str">
        <f>データ!M6</f>
        <v>-</v>
      </c>
      <c r="C10" s="43"/>
      <c r="D10" s="43"/>
      <c r="E10" s="43"/>
      <c r="F10" s="43"/>
      <c r="G10" s="43"/>
      <c r="H10" s="43"/>
      <c r="I10" s="43" t="str">
        <f>データ!N6</f>
        <v>該当数値なし</v>
      </c>
      <c r="J10" s="43"/>
      <c r="K10" s="43"/>
      <c r="L10" s="43"/>
      <c r="M10" s="43"/>
      <c r="N10" s="43"/>
      <c r="O10" s="43"/>
      <c r="P10" s="43">
        <f>データ!O6</f>
        <v>0.62</v>
      </c>
      <c r="Q10" s="43"/>
      <c r="R10" s="43"/>
      <c r="S10" s="43"/>
      <c r="T10" s="43"/>
      <c r="U10" s="43"/>
      <c r="V10" s="43"/>
      <c r="W10" s="43">
        <f>データ!P6</f>
        <v>100</v>
      </c>
      <c r="X10" s="43"/>
      <c r="Y10" s="43"/>
      <c r="Z10" s="43"/>
      <c r="AA10" s="43"/>
      <c r="AB10" s="43"/>
      <c r="AC10" s="43"/>
      <c r="AD10" s="47">
        <f>データ!Q6</f>
        <v>2700</v>
      </c>
      <c r="AE10" s="47"/>
      <c r="AF10" s="47"/>
      <c r="AG10" s="47"/>
      <c r="AH10" s="47"/>
      <c r="AI10" s="47"/>
      <c r="AJ10" s="47"/>
      <c r="AK10" s="2"/>
      <c r="AL10" s="47">
        <f>データ!U6</f>
        <v>28</v>
      </c>
      <c r="AM10" s="47"/>
      <c r="AN10" s="47"/>
      <c r="AO10" s="47"/>
      <c r="AP10" s="47"/>
      <c r="AQ10" s="47"/>
      <c r="AR10" s="47"/>
      <c r="AS10" s="47"/>
      <c r="AT10" s="43">
        <f>データ!V6</f>
        <v>0.01</v>
      </c>
      <c r="AU10" s="43"/>
      <c r="AV10" s="43"/>
      <c r="AW10" s="43"/>
      <c r="AX10" s="43"/>
      <c r="AY10" s="43"/>
      <c r="AZ10" s="43"/>
      <c r="BA10" s="43"/>
      <c r="BB10" s="43">
        <f>データ!W6</f>
        <v>2800</v>
      </c>
      <c r="BC10" s="43"/>
      <c r="BD10" s="43"/>
      <c r="BE10" s="43"/>
      <c r="BF10" s="43"/>
      <c r="BG10" s="43"/>
      <c r="BH10" s="43"/>
      <c r="BI10" s="43"/>
      <c r="BJ10" s="2"/>
      <c r="BK10" s="2"/>
      <c r="BL10" s="50" t="s">
        <v>21</v>
      </c>
      <c r="BM10" s="51"/>
      <c r="BN10" s="13" t="s">
        <v>22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2" t="s">
        <v>23</v>
      </c>
      <c r="BM11" s="52"/>
      <c r="BN11" s="52"/>
      <c r="BO11" s="52"/>
      <c r="BP11" s="52"/>
      <c r="BQ11" s="52"/>
      <c r="BR11" s="52"/>
      <c r="BS11" s="52"/>
      <c r="BT11" s="52"/>
      <c r="BU11" s="52"/>
      <c r="BV11" s="52"/>
      <c r="BW11" s="52"/>
      <c r="BX11" s="52"/>
      <c r="BY11" s="52"/>
      <c r="BZ11" s="52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2"/>
      <c r="BM12" s="52"/>
      <c r="BN12" s="52"/>
      <c r="BO12" s="52"/>
      <c r="BP12" s="52"/>
      <c r="BQ12" s="52"/>
      <c r="BR12" s="52"/>
      <c r="BS12" s="52"/>
      <c r="BT12" s="52"/>
      <c r="BU12" s="52"/>
      <c r="BV12" s="52"/>
      <c r="BW12" s="52"/>
      <c r="BX12" s="52"/>
      <c r="BY12" s="52"/>
      <c r="BZ12" s="52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</row>
    <row r="14" spans="1:78" ht="13.5" customHeight="1">
      <c r="A14" s="2"/>
      <c r="B14" s="54" t="s">
        <v>24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6"/>
      <c r="BK14" s="2"/>
      <c r="BL14" s="60" t="s">
        <v>25</v>
      </c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2"/>
    </row>
    <row r="15" spans="1:78" ht="13.5" customHeight="1">
      <c r="A15" s="2"/>
      <c r="B15" s="57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9"/>
      <c r="BK15" s="2"/>
      <c r="BL15" s="63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66" t="s">
        <v>108</v>
      </c>
      <c r="BM16" s="67"/>
      <c r="BN16" s="67"/>
      <c r="BO16" s="67"/>
      <c r="BP16" s="67"/>
      <c r="BQ16" s="67"/>
      <c r="BR16" s="67"/>
      <c r="BS16" s="67"/>
      <c r="BT16" s="67"/>
      <c r="BU16" s="67"/>
      <c r="BV16" s="67"/>
      <c r="BW16" s="67"/>
      <c r="BX16" s="67"/>
      <c r="BY16" s="67"/>
      <c r="BZ16" s="68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66"/>
      <c r="BM17" s="67"/>
      <c r="BN17" s="67"/>
      <c r="BO17" s="67"/>
      <c r="BP17" s="67"/>
      <c r="BQ17" s="67"/>
      <c r="BR17" s="67"/>
      <c r="BS17" s="67"/>
      <c r="BT17" s="67"/>
      <c r="BU17" s="67"/>
      <c r="BV17" s="67"/>
      <c r="BW17" s="67"/>
      <c r="BX17" s="67"/>
      <c r="BY17" s="67"/>
      <c r="BZ17" s="68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66"/>
      <c r="BM18" s="67"/>
      <c r="BN18" s="67"/>
      <c r="BO18" s="67"/>
      <c r="BP18" s="67"/>
      <c r="BQ18" s="67"/>
      <c r="BR18" s="67"/>
      <c r="BS18" s="67"/>
      <c r="BT18" s="67"/>
      <c r="BU18" s="67"/>
      <c r="BV18" s="67"/>
      <c r="BW18" s="67"/>
      <c r="BX18" s="67"/>
      <c r="BY18" s="67"/>
      <c r="BZ18" s="68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66"/>
      <c r="BM19" s="67"/>
      <c r="BN19" s="67"/>
      <c r="BO19" s="67"/>
      <c r="BP19" s="67"/>
      <c r="BQ19" s="67"/>
      <c r="BR19" s="67"/>
      <c r="BS19" s="67"/>
      <c r="BT19" s="67"/>
      <c r="BU19" s="67"/>
      <c r="BV19" s="67"/>
      <c r="BW19" s="67"/>
      <c r="BX19" s="67"/>
      <c r="BY19" s="67"/>
      <c r="BZ19" s="68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66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8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66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8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66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8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66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8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66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8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66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8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66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8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66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8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66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8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66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8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66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8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66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8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66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8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66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8"/>
    </row>
    <row r="34" spans="1:78" ht="13.5" customHeight="1">
      <c r="A34" s="2"/>
      <c r="B34" s="16"/>
      <c r="C34" s="72" t="s">
        <v>26</v>
      </c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19"/>
      <c r="R34" s="72" t="s">
        <v>27</v>
      </c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19"/>
      <c r="AG34" s="72" t="s">
        <v>28</v>
      </c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19"/>
      <c r="AV34" s="72" t="s">
        <v>29</v>
      </c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18"/>
      <c r="BK34" s="2"/>
      <c r="BL34" s="66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8"/>
    </row>
    <row r="35" spans="1:78" ht="13.5" customHeight="1">
      <c r="A35" s="2"/>
      <c r="B35" s="16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19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19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19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18"/>
      <c r="BK35" s="2"/>
      <c r="BL35" s="66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8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66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8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66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8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66"/>
      <c r="BM38" s="67"/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8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66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8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66"/>
      <c r="BM40" s="67"/>
      <c r="BN40" s="67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  <c r="BZ40" s="68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66"/>
      <c r="BM41" s="67"/>
      <c r="BN41" s="67"/>
      <c r="BO41" s="67"/>
      <c r="BP41" s="67"/>
      <c r="BQ41" s="67"/>
      <c r="BR41" s="67"/>
      <c r="BS41" s="67"/>
      <c r="BT41" s="67"/>
      <c r="BU41" s="67"/>
      <c r="BV41" s="67"/>
      <c r="BW41" s="67"/>
      <c r="BX41" s="67"/>
      <c r="BY41" s="67"/>
      <c r="BZ41" s="68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66"/>
      <c r="BM42" s="67"/>
      <c r="BN42" s="67"/>
      <c r="BO42" s="67"/>
      <c r="BP42" s="67"/>
      <c r="BQ42" s="67"/>
      <c r="BR42" s="67"/>
      <c r="BS42" s="67"/>
      <c r="BT42" s="67"/>
      <c r="BU42" s="67"/>
      <c r="BV42" s="67"/>
      <c r="BW42" s="67"/>
      <c r="BX42" s="67"/>
      <c r="BY42" s="67"/>
      <c r="BZ42" s="68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66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8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69"/>
      <c r="BM44" s="70"/>
      <c r="BN44" s="70"/>
      <c r="BO44" s="70"/>
      <c r="BP44" s="70"/>
      <c r="BQ44" s="70"/>
      <c r="BR44" s="70"/>
      <c r="BS44" s="70"/>
      <c r="BT44" s="70"/>
      <c r="BU44" s="70"/>
      <c r="BV44" s="70"/>
      <c r="BW44" s="70"/>
      <c r="BX44" s="70"/>
      <c r="BY44" s="70"/>
      <c r="BZ44" s="71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0" t="s">
        <v>30</v>
      </c>
      <c r="BM45" s="61"/>
      <c r="BN45" s="61"/>
      <c r="BO45" s="61"/>
      <c r="BP45" s="61"/>
      <c r="BQ45" s="61"/>
      <c r="BR45" s="61"/>
      <c r="BS45" s="61"/>
      <c r="BT45" s="61"/>
      <c r="BU45" s="61"/>
      <c r="BV45" s="61"/>
      <c r="BW45" s="61"/>
      <c r="BX45" s="61"/>
      <c r="BY45" s="61"/>
      <c r="BZ45" s="6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3"/>
      <c r="BM46" s="64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64"/>
      <c r="BY46" s="64"/>
      <c r="BZ46" s="6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66" t="s">
        <v>109</v>
      </c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8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66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67"/>
      <c r="BY48" s="67"/>
      <c r="BZ48" s="68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66"/>
      <c r="BM49" s="67"/>
      <c r="BN49" s="67"/>
      <c r="BO49" s="67"/>
      <c r="BP49" s="67"/>
      <c r="BQ49" s="67"/>
      <c r="BR49" s="67"/>
      <c r="BS49" s="67"/>
      <c r="BT49" s="67"/>
      <c r="BU49" s="67"/>
      <c r="BV49" s="67"/>
      <c r="BW49" s="67"/>
      <c r="BX49" s="67"/>
      <c r="BY49" s="67"/>
      <c r="BZ49" s="68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66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  <c r="BZ50" s="68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66"/>
      <c r="BM51" s="67"/>
      <c r="BN51" s="67"/>
      <c r="BO51" s="67"/>
      <c r="BP51" s="67"/>
      <c r="BQ51" s="67"/>
      <c r="BR51" s="67"/>
      <c r="BS51" s="67"/>
      <c r="BT51" s="67"/>
      <c r="BU51" s="67"/>
      <c r="BV51" s="67"/>
      <c r="BW51" s="67"/>
      <c r="BX51" s="67"/>
      <c r="BY51" s="67"/>
      <c r="BZ51" s="68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66"/>
      <c r="BM52" s="67"/>
      <c r="BN52" s="67"/>
      <c r="BO52" s="67"/>
      <c r="BP52" s="67"/>
      <c r="BQ52" s="67"/>
      <c r="BR52" s="67"/>
      <c r="BS52" s="67"/>
      <c r="BT52" s="67"/>
      <c r="BU52" s="67"/>
      <c r="BV52" s="67"/>
      <c r="BW52" s="67"/>
      <c r="BX52" s="67"/>
      <c r="BY52" s="67"/>
      <c r="BZ52" s="68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66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8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66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8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66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7"/>
      <c r="BX55" s="67"/>
      <c r="BY55" s="67"/>
      <c r="BZ55" s="68"/>
    </row>
    <row r="56" spans="1:78" ht="13.5" customHeight="1">
      <c r="A56" s="2"/>
      <c r="B56" s="16"/>
      <c r="C56" s="72" t="s">
        <v>31</v>
      </c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19"/>
      <c r="R56" s="72" t="s">
        <v>32</v>
      </c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19"/>
      <c r="AG56" s="72" t="s">
        <v>33</v>
      </c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19"/>
      <c r="AV56" s="72" t="s">
        <v>34</v>
      </c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18"/>
      <c r="BK56" s="2"/>
      <c r="BL56" s="66"/>
      <c r="BM56" s="67"/>
      <c r="BN56" s="67"/>
      <c r="BO56" s="67"/>
      <c r="BP56" s="67"/>
      <c r="BQ56" s="67"/>
      <c r="BR56" s="67"/>
      <c r="BS56" s="67"/>
      <c r="BT56" s="67"/>
      <c r="BU56" s="67"/>
      <c r="BV56" s="67"/>
      <c r="BW56" s="67"/>
      <c r="BX56" s="67"/>
      <c r="BY56" s="67"/>
      <c r="BZ56" s="68"/>
    </row>
    <row r="57" spans="1:78" ht="13.5" customHeight="1">
      <c r="A57" s="2"/>
      <c r="B57" s="16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19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19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19"/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  <c r="BG57" s="72"/>
      <c r="BH57" s="72"/>
      <c r="BI57" s="72"/>
      <c r="BJ57" s="18"/>
      <c r="BK57" s="2"/>
      <c r="BL57" s="66"/>
      <c r="BM57" s="67"/>
      <c r="BN57" s="67"/>
      <c r="BO57" s="67"/>
      <c r="BP57" s="67"/>
      <c r="BQ57" s="67"/>
      <c r="BR57" s="67"/>
      <c r="BS57" s="67"/>
      <c r="BT57" s="67"/>
      <c r="BU57" s="67"/>
      <c r="BV57" s="67"/>
      <c r="BW57" s="67"/>
      <c r="BX57" s="67"/>
      <c r="BY57" s="67"/>
      <c r="BZ57" s="68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66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8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66"/>
      <c r="BM59" s="67"/>
      <c r="BN59" s="67"/>
      <c r="BO59" s="67"/>
      <c r="BP59" s="67"/>
      <c r="BQ59" s="67"/>
      <c r="BR59" s="67"/>
      <c r="BS59" s="67"/>
      <c r="BT59" s="67"/>
      <c r="BU59" s="67"/>
      <c r="BV59" s="67"/>
      <c r="BW59" s="67"/>
      <c r="BX59" s="67"/>
      <c r="BY59" s="67"/>
      <c r="BZ59" s="68"/>
    </row>
    <row r="60" spans="1:78" ht="13.5" customHeight="1">
      <c r="A60" s="2"/>
      <c r="B60" s="57" t="s">
        <v>35</v>
      </c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9"/>
      <c r="BK60" s="2"/>
      <c r="BL60" s="66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8"/>
    </row>
    <row r="61" spans="1:78" ht="13.5" customHeight="1">
      <c r="A61" s="2"/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9"/>
      <c r="BK61" s="2"/>
      <c r="BL61" s="66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8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66"/>
      <c r="BM62" s="67"/>
      <c r="BN62" s="67"/>
      <c r="BO62" s="67"/>
      <c r="BP62" s="67"/>
      <c r="BQ62" s="67"/>
      <c r="BR62" s="67"/>
      <c r="BS62" s="67"/>
      <c r="BT62" s="67"/>
      <c r="BU62" s="67"/>
      <c r="BV62" s="67"/>
      <c r="BW62" s="67"/>
      <c r="BX62" s="67"/>
      <c r="BY62" s="67"/>
      <c r="BZ62" s="68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69"/>
      <c r="BM63" s="70"/>
      <c r="BN63" s="70"/>
      <c r="BO63" s="70"/>
      <c r="BP63" s="70"/>
      <c r="BQ63" s="70"/>
      <c r="BR63" s="70"/>
      <c r="BS63" s="70"/>
      <c r="BT63" s="70"/>
      <c r="BU63" s="70"/>
      <c r="BV63" s="70"/>
      <c r="BW63" s="70"/>
      <c r="BX63" s="70"/>
      <c r="BY63" s="70"/>
      <c r="BZ63" s="71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0" t="s">
        <v>36</v>
      </c>
      <c r="BM64" s="61"/>
      <c r="BN64" s="61"/>
      <c r="BO64" s="61"/>
      <c r="BP64" s="61"/>
      <c r="BQ64" s="61"/>
      <c r="BR64" s="61"/>
      <c r="BS64" s="61"/>
      <c r="BT64" s="61"/>
      <c r="BU64" s="61"/>
      <c r="BV64" s="61"/>
      <c r="BW64" s="61"/>
      <c r="BX64" s="61"/>
      <c r="BY64" s="61"/>
      <c r="BZ64" s="6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3"/>
      <c r="BM65" s="64"/>
      <c r="BN65" s="64"/>
      <c r="BO65" s="64"/>
      <c r="BP65" s="64"/>
      <c r="BQ65" s="64"/>
      <c r="BR65" s="64"/>
      <c r="BS65" s="64"/>
      <c r="BT65" s="64"/>
      <c r="BU65" s="64"/>
      <c r="BV65" s="64"/>
      <c r="BW65" s="64"/>
      <c r="BX65" s="64"/>
      <c r="BY65" s="64"/>
      <c r="BZ65" s="6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66" t="s">
        <v>110</v>
      </c>
      <c r="BM66" s="67"/>
      <c r="BN66" s="67"/>
      <c r="BO66" s="67"/>
      <c r="BP66" s="67"/>
      <c r="BQ66" s="67"/>
      <c r="BR66" s="67"/>
      <c r="BS66" s="67"/>
      <c r="BT66" s="67"/>
      <c r="BU66" s="67"/>
      <c r="BV66" s="67"/>
      <c r="BW66" s="67"/>
      <c r="BX66" s="67"/>
      <c r="BY66" s="67"/>
      <c r="BZ66" s="68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66"/>
      <c r="BM67" s="67"/>
      <c r="BN67" s="67"/>
      <c r="BO67" s="67"/>
      <c r="BP67" s="67"/>
      <c r="BQ67" s="67"/>
      <c r="BR67" s="67"/>
      <c r="BS67" s="67"/>
      <c r="BT67" s="67"/>
      <c r="BU67" s="67"/>
      <c r="BV67" s="67"/>
      <c r="BW67" s="67"/>
      <c r="BX67" s="67"/>
      <c r="BY67" s="67"/>
      <c r="BZ67" s="68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66"/>
      <c r="BM68" s="67"/>
      <c r="BN68" s="67"/>
      <c r="BO68" s="67"/>
      <c r="BP68" s="67"/>
      <c r="BQ68" s="67"/>
      <c r="BR68" s="67"/>
      <c r="BS68" s="67"/>
      <c r="BT68" s="67"/>
      <c r="BU68" s="67"/>
      <c r="BV68" s="67"/>
      <c r="BW68" s="67"/>
      <c r="BX68" s="67"/>
      <c r="BY68" s="67"/>
      <c r="BZ68" s="68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66"/>
      <c r="BM69" s="67"/>
      <c r="BN69" s="67"/>
      <c r="BO69" s="67"/>
      <c r="BP69" s="67"/>
      <c r="BQ69" s="67"/>
      <c r="BR69" s="67"/>
      <c r="BS69" s="67"/>
      <c r="BT69" s="67"/>
      <c r="BU69" s="67"/>
      <c r="BV69" s="67"/>
      <c r="BW69" s="67"/>
      <c r="BX69" s="67"/>
      <c r="BY69" s="67"/>
      <c r="BZ69" s="68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66"/>
      <c r="BM70" s="67"/>
      <c r="BN70" s="67"/>
      <c r="BO70" s="67"/>
      <c r="BP70" s="67"/>
      <c r="BQ70" s="67"/>
      <c r="BR70" s="67"/>
      <c r="BS70" s="67"/>
      <c r="BT70" s="67"/>
      <c r="BU70" s="67"/>
      <c r="BV70" s="67"/>
      <c r="BW70" s="67"/>
      <c r="BX70" s="67"/>
      <c r="BY70" s="67"/>
      <c r="BZ70" s="68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66"/>
      <c r="BM71" s="67"/>
      <c r="BN71" s="67"/>
      <c r="BO71" s="67"/>
      <c r="BP71" s="67"/>
      <c r="BQ71" s="67"/>
      <c r="BR71" s="67"/>
      <c r="BS71" s="67"/>
      <c r="BT71" s="67"/>
      <c r="BU71" s="67"/>
      <c r="BV71" s="67"/>
      <c r="BW71" s="67"/>
      <c r="BX71" s="67"/>
      <c r="BY71" s="67"/>
      <c r="BZ71" s="68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66"/>
      <c r="BM72" s="67"/>
      <c r="BN72" s="67"/>
      <c r="BO72" s="67"/>
      <c r="BP72" s="67"/>
      <c r="BQ72" s="67"/>
      <c r="BR72" s="67"/>
      <c r="BS72" s="67"/>
      <c r="BT72" s="67"/>
      <c r="BU72" s="67"/>
      <c r="BV72" s="67"/>
      <c r="BW72" s="67"/>
      <c r="BX72" s="67"/>
      <c r="BY72" s="67"/>
      <c r="BZ72" s="68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66"/>
      <c r="BM73" s="67"/>
      <c r="BN73" s="67"/>
      <c r="BO73" s="67"/>
      <c r="BP73" s="67"/>
      <c r="BQ73" s="67"/>
      <c r="BR73" s="67"/>
      <c r="BS73" s="67"/>
      <c r="BT73" s="67"/>
      <c r="BU73" s="67"/>
      <c r="BV73" s="67"/>
      <c r="BW73" s="67"/>
      <c r="BX73" s="67"/>
      <c r="BY73" s="67"/>
      <c r="BZ73" s="68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66"/>
      <c r="BM74" s="67"/>
      <c r="BN74" s="67"/>
      <c r="BO74" s="67"/>
      <c r="BP74" s="67"/>
      <c r="BQ74" s="67"/>
      <c r="BR74" s="67"/>
      <c r="BS74" s="67"/>
      <c r="BT74" s="67"/>
      <c r="BU74" s="67"/>
      <c r="BV74" s="67"/>
      <c r="BW74" s="67"/>
      <c r="BX74" s="67"/>
      <c r="BY74" s="67"/>
      <c r="BZ74" s="68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66"/>
      <c r="BM75" s="67"/>
      <c r="BN75" s="67"/>
      <c r="BO75" s="67"/>
      <c r="BP75" s="67"/>
      <c r="BQ75" s="67"/>
      <c r="BR75" s="67"/>
      <c r="BS75" s="67"/>
      <c r="BT75" s="67"/>
      <c r="BU75" s="67"/>
      <c r="BV75" s="67"/>
      <c r="BW75" s="67"/>
      <c r="BX75" s="67"/>
      <c r="BY75" s="67"/>
      <c r="BZ75" s="68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66"/>
      <c r="BM76" s="67"/>
      <c r="BN76" s="67"/>
      <c r="BO76" s="67"/>
      <c r="BP76" s="67"/>
      <c r="BQ76" s="67"/>
      <c r="BR76" s="67"/>
      <c r="BS76" s="67"/>
      <c r="BT76" s="67"/>
      <c r="BU76" s="67"/>
      <c r="BV76" s="67"/>
      <c r="BW76" s="67"/>
      <c r="BX76" s="67"/>
      <c r="BY76" s="67"/>
      <c r="BZ76" s="68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66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7"/>
      <c r="BZ77" s="68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66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7"/>
      <c r="BZ78" s="68"/>
    </row>
    <row r="79" spans="1:78" ht="13.5" customHeight="1">
      <c r="A79" s="2"/>
      <c r="B79" s="16"/>
      <c r="C79" s="72" t="s">
        <v>37</v>
      </c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19"/>
      <c r="V79" s="19"/>
      <c r="W79" s="72" t="s">
        <v>38</v>
      </c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19"/>
      <c r="AP79" s="19"/>
      <c r="AQ79" s="72" t="s">
        <v>39</v>
      </c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  <c r="BH79" s="72"/>
      <c r="BI79" s="17"/>
      <c r="BJ79" s="18"/>
      <c r="BK79" s="2"/>
      <c r="BL79" s="66"/>
      <c r="BM79" s="67"/>
      <c r="BN79" s="67"/>
      <c r="BO79" s="67"/>
      <c r="BP79" s="67"/>
      <c r="BQ79" s="67"/>
      <c r="BR79" s="67"/>
      <c r="BS79" s="67"/>
      <c r="BT79" s="67"/>
      <c r="BU79" s="67"/>
      <c r="BV79" s="67"/>
      <c r="BW79" s="67"/>
      <c r="BX79" s="67"/>
      <c r="BY79" s="67"/>
      <c r="BZ79" s="68"/>
    </row>
    <row r="80" spans="1:78" ht="13.5" customHeight="1">
      <c r="A80" s="2"/>
      <c r="B80" s="16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19"/>
      <c r="V80" s="19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19"/>
      <c r="AP80" s="19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72"/>
      <c r="BH80" s="72"/>
      <c r="BI80" s="17"/>
      <c r="BJ80" s="18"/>
      <c r="BK80" s="2"/>
      <c r="BL80" s="66"/>
      <c r="BM80" s="67"/>
      <c r="BN80" s="67"/>
      <c r="BO80" s="67"/>
      <c r="BP80" s="67"/>
      <c r="BQ80" s="67"/>
      <c r="BR80" s="67"/>
      <c r="BS80" s="67"/>
      <c r="BT80" s="67"/>
      <c r="BU80" s="67"/>
      <c r="BV80" s="67"/>
      <c r="BW80" s="67"/>
      <c r="BX80" s="67"/>
      <c r="BY80" s="67"/>
      <c r="BZ80" s="68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66"/>
      <c r="BM81" s="67"/>
      <c r="BN81" s="67"/>
      <c r="BO81" s="67"/>
      <c r="BP81" s="67"/>
      <c r="BQ81" s="67"/>
      <c r="BR81" s="67"/>
      <c r="BS81" s="67"/>
      <c r="BT81" s="67"/>
      <c r="BU81" s="67"/>
      <c r="BV81" s="67"/>
      <c r="BW81" s="67"/>
      <c r="BX81" s="67"/>
      <c r="BY81" s="67"/>
      <c r="BZ81" s="68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69"/>
      <c r="BM82" s="70"/>
      <c r="BN82" s="70"/>
      <c r="BO82" s="70"/>
      <c r="BP82" s="70"/>
      <c r="BQ82" s="70"/>
      <c r="BR82" s="70"/>
      <c r="BS82" s="70"/>
      <c r="BT82" s="70"/>
      <c r="BU82" s="70"/>
      <c r="BV82" s="70"/>
      <c r="BW82" s="70"/>
      <c r="BX82" s="70"/>
      <c r="BY82" s="70"/>
      <c r="BZ82" s="71"/>
    </row>
    <row r="83" spans="1:78">
      <c r="C83" s="2" t="s">
        <v>40</v>
      </c>
    </row>
    <row r="84" spans="1:78">
      <c r="C84" s="2" t="s">
        <v>41</v>
      </c>
    </row>
  </sheetData>
  <sheetProtection password="8649" sheet="1" objects="1" scenarios="1" formatCells="0" formatColumns="0" formatRows="0"/>
  <mergeCells count="55">
    <mergeCell ref="BL64:BZ65"/>
    <mergeCell ref="BL66:BZ82"/>
    <mergeCell ref="C79:T80"/>
    <mergeCell ref="W79:AN80"/>
    <mergeCell ref="AQ79:BH80"/>
    <mergeCell ref="BL45:BZ46"/>
    <mergeCell ref="BL47:BZ63"/>
    <mergeCell ref="C56:P57"/>
    <mergeCell ref="R56:AE57"/>
    <mergeCell ref="AG56:AT57"/>
    <mergeCell ref="AV56:BI57"/>
    <mergeCell ref="B60:BJ61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B9:BI9"/>
    <mergeCell ref="B8:H8"/>
    <mergeCell ref="I8:O8"/>
    <mergeCell ref="P8:V8"/>
    <mergeCell ref="W8:AC8"/>
    <mergeCell ref="AL8:AS8"/>
    <mergeCell ref="AT8:BA8"/>
    <mergeCell ref="B2:BZ4"/>
    <mergeCell ref="B6:AC6"/>
    <mergeCell ref="B7:H7"/>
    <mergeCell ref="I7:O7"/>
    <mergeCell ref="P7:V7"/>
    <mergeCell ref="W7:AC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workbookViewId="0"/>
  </sheetViews>
  <sheetFormatPr defaultRowHeight="13.5"/>
  <cols>
    <col min="2" max="143" width="11.875" customWidth="1"/>
  </cols>
  <sheetData>
    <row r="1" spans="1:144">
      <c r="A1" t="s">
        <v>42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>
        <v>1</v>
      </c>
      <c r="AH1" s="25"/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>
        <v>1</v>
      </c>
      <c r="AS1" s="25"/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>
        <v>1</v>
      </c>
      <c r="BD1" s="25"/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>
        <v>1</v>
      </c>
      <c r="BO1" s="25"/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>
        <v>1</v>
      </c>
      <c r="BZ1" s="25"/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>
        <v>1</v>
      </c>
      <c r="CK1" s="25"/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>
        <v>1</v>
      </c>
      <c r="CV1" s="25"/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>
        <v>1</v>
      </c>
      <c r="DG1" s="25"/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>
        <v>1</v>
      </c>
      <c r="DR1" s="25"/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>
        <v>1</v>
      </c>
      <c r="EC1" s="25"/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>
        <v>1</v>
      </c>
      <c r="EN1" s="25"/>
    </row>
    <row r="2" spans="1:144">
      <c r="A2" s="26" t="s">
        <v>43</v>
      </c>
      <c r="B2" s="26">
        <f>COLUMN()-1</f>
        <v>1</v>
      </c>
      <c r="C2" s="26">
        <f t="shared" ref="C2:BR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si="0"/>
        <v>69</v>
      </c>
      <c r="BS2" s="26">
        <f t="shared" ref="BS2:ED2" si="1">COLUMN()-1</f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si="1"/>
        <v>133</v>
      </c>
      <c r="EE2" s="26">
        <f t="shared" ref="EE2:EN2" si="2">COLUMN()-1</f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  <c r="EN2" s="26">
        <f t="shared" si="2"/>
        <v>143</v>
      </c>
    </row>
    <row r="3" spans="1:144">
      <c r="A3" s="26" t="s">
        <v>44</v>
      </c>
      <c r="B3" s="27" t="s">
        <v>45</v>
      </c>
      <c r="C3" s="27" t="s">
        <v>46</v>
      </c>
      <c r="D3" s="27" t="s">
        <v>47</v>
      </c>
      <c r="E3" s="27" t="s">
        <v>48</v>
      </c>
      <c r="F3" s="27" t="s">
        <v>49</v>
      </c>
      <c r="G3" s="27" t="s">
        <v>50</v>
      </c>
      <c r="H3" s="74" t="s">
        <v>51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6"/>
      <c r="X3" s="80" t="s">
        <v>52</v>
      </c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 t="s">
        <v>53</v>
      </c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</row>
    <row r="4" spans="1:144">
      <c r="A4" s="26" t="s">
        <v>54</v>
      </c>
      <c r="B4" s="28"/>
      <c r="C4" s="28"/>
      <c r="D4" s="28"/>
      <c r="E4" s="28"/>
      <c r="F4" s="28"/>
      <c r="G4" s="28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9"/>
      <c r="X4" s="73" t="s">
        <v>55</v>
      </c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 t="s">
        <v>56</v>
      </c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 t="s">
        <v>57</v>
      </c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 t="s">
        <v>58</v>
      </c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 t="s">
        <v>59</v>
      </c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 t="s">
        <v>60</v>
      </c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 t="s">
        <v>61</v>
      </c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 t="s">
        <v>62</v>
      </c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 t="s">
        <v>63</v>
      </c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 t="s">
        <v>64</v>
      </c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 t="s">
        <v>65</v>
      </c>
      <c r="EE4" s="73"/>
      <c r="EF4" s="73"/>
      <c r="EG4" s="73"/>
      <c r="EH4" s="73"/>
      <c r="EI4" s="73"/>
      <c r="EJ4" s="73"/>
      <c r="EK4" s="73"/>
      <c r="EL4" s="73"/>
      <c r="EM4" s="73"/>
      <c r="EN4" s="73"/>
    </row>
    <row r="5" spans="1:144">
      <c r="A5" s="26" t="s">
        <v>66</v>
      </c>
      <c r="B5" s="29"/>
      <c r="C5" s="29"/>
      <c r="D5" s="29"/>
      <c r="E5" s="29"/>
      <c r="F5" s="29"/>
      <c r="G5" s="29"/>
      <c r="H5" s="30" t="s">
        <v>67</v>
      </c>
      <c r="I5" s="30" t="s">
        <v>68</v>
      </c>
      <c r="J5" s="30" t="s">
        <v>69</v>
      </c>
      <c r="K5" s="30" t="s">
        <v>70</v>
      </c>
      <c r="L5" s="30" t="s">
        <v>71</v>
      </c>
      <c r="M5" s="30" t="s">
        <v>72</v>
      </c>
      <c r="N5" s="30" t="s">
        <v>73</v>
      </c>
      <c r="O5" s="30" t="s">
        <v>74</v>
      </c>
      <c r="P5" s="30" t="s">
        <v>75</v>
      </c>
      <c r="Q5" s="30" t="s">
        <v>76</v>
      </c>
      <c r="R5" s="30" t="s">
        <v>77</v>
      </c>
      <c r="S5" s="30" t="s">
        <v>78</v>
      </c>
      <c r="T5" s="30" t="s">
        <v>79</v>
      </c>
      <c r="U5" s="30" t="s">
        <v>80</v>
      </c>
      <c r="V5" s="30" t="s">
        <v>81</v>
      </c>
      <c r="W5" s="30" t="s">
        <v>82</v>
      </c>
      <c r="X5" s="30" t="s">
        <v>83</v>
      </c>
      <c r="Y5" s="30" t="s">
        <v>84</v>
      </c>
      <c r="Z5" s="30" t="s">
        <v>85</v>
      </c>
      <c r="AA5" s="30" t="s">
        <v>86</v>
      </c>
      <c r="AB5" s="30" t="s">
        <v>87</v>
      </c>
      <c r="AC5" s="30" t="s">
        <v>88</v>
      </c>
      <c r="AD5" s="30" t="s">
        <v>89</v>
      </c>
      <c r="AE5" s="30" t="s">
        <v>90</v>
      </c>
      <c r="AF5" s="30" t="s">
        <v>91</v>
      </c>
      <c r="AG5" s="30" t="s">
        <v>92</v>
      </c>
      <c r="AH5" s="30" t="s">
        <v>93</v>
      </c>
      <c r="AI5" s="30" t="s">
        <v>83</v>
      </c>
      <c r="AJ5" s="30" t="s">
        <v>84</v>
      </c>
      <c r="AK5" s="30" t="s">
        <v>85</v>
      </c>
      <c r="AL5" s="30" t="s">
        <v>86</v>
      </c>
      <c r="AM5" s="30" t="s">
        <v>87</v>
      </c>
      <c r="AN5" s="30" t="s">
        <v>88</v>
      </c>
      <c r="AO5" s="30" t="s">
        <v>89</v>
      </c>
      <c r="AP5" s="30" t="s">
        <v>90</v>
      </c>
      <c r="AQ5" s="30" t="s">
        <v>91</v>
      </c>
      <c r="AR5" s="30" t="s">
        <v>92</v>
      </c>
      <c r="AS5" s="30" t="s">
        <v>94</v>
      </c>
      <c r="AT5" s="30" t="s">
        <v>83</v>
      </c>
      <c r="AU5" s="30" t="s">
        <v>84</v>
      </c>
      <c r="AV5" s="30" t="s">
        <v>85</v>
      </c>
      <c r="AW5" s="30" t="s">
        <v>86</v>
      </c>
      <c r="AX5" s="30" t="s">
        <v>87</v>
      </c>
      <c r="AY5" s="30" t="s">
        <v>88</v>
      </c>
      <c r="AZ5" s="30" t="s">
        <v>89</v>
      </c>
      <c r="BA5" s="30" t="s">
        <v>90</v>
      </c>
      <c r="BB5" s="30" t="s">
        <v>91</v>
      </c>
      <c r="BC5" s="30" t="s">
        <v>92</v>
      </c>
      <c r="BD5" s="30" t="s">
        <v>94</v>
      </c>
      <c r="BE5" s="30" t="s">
        <v>83</v>
      </c>
      <c r="BF5" s="30" t="s">
        <v>84</v>
      </c>
      <c r="BG5" s="30" t="s">
        <v>85</v>
      </c>
      <c r="BH5" s="30" t="s">
        <v>86</v>
      </c>
      <c r="BI5" s="30" t="s">
        <v>87</v>
      </c>
      <c r="BJ5" s="30" t="s">
        <v>88</v>
      </c>
      <c r="BK5" s="30" t="s">
        <v>89</v>
      </c>
      <c r="BL5" s="30" t="s">
        <v>90</v>
      </c>
      <c r="BM5" s="30" t="s">
        <v>91</v>
      </c>
      <c r="BN5" s="30" t="s">
        <v>92</v>
      </c>
      <c r="BO5" s="30" t="s">
        <v>94</v>
      </c>
      <c r="BP5" s="30" t="s">
        <v>83</v>
      </c>
      <c r="BQ5" s="30" t="s">
        <v>84</v>
      </c>
      <c r="BR5" s="30" t="s">
        <v>85</v>
      </c>
      <c r="BS5" s="30" t="s">
        <v>86</v>
      </c>
      <c r="BT5" s="30" t="s">
        <v>87</v>
      </c>
      <c r="BU5" s="30" t="s">
        <v>88</v>
      </c>
      <c r="BV5" s="30" t="s">
        <v>89</v>
      </c>
      <c r="BW5" s="30" t="s">
        <v>90</v>
      </c>
      <c r="BX5" s="30" t="s">
        <v>91</v>
      </c>
      <c r="BY5" s="30" t="s">
        <v>92</v>
      </c>
      <c r="BZ5" s="30" t="s">
        <v>94</v>
      </c>
      <c r="CA5" s="30" t="s">
        <v>83</v>
      </c>
      <c r="CB5" s="30" t="s">
        <v>84</v>
      </c>
      <c r="CC5" s="30" t="s">
        <v>85</v>
      </c>
      <c r="CD5" s="30" t="s">
        <v>86</v>
      </c>
      <c r="CE5" s="30" t="s">
        <v>87</v>
      </c>
      <c r="CF5" s="30" t="s">
        <v>88</v>
      </c>
      <c r="CG5" s="30" t="s">
        <v>89</v>
      </c>
      <c r="CH5" s="30" t="s">
        <v>90</v>
      </c>
      <c r="CI5" s="30" t="s">
        <v>91</v>
      </c>
      <c r="CJ5" s="30" t="s">
        <v>92</v>
      </c>
      <c r="CK5" s="30" t="s">
        <v>94</v>
      </c>
      <c r="CL5" s="30" t="s">
        <v>83</v>
      </c>
      <c r="CM5" s="30" t="s">
        <v>84</v>
      </c>
      <c r="CN5" s="30" t="s">
        <v>85</v>
      </c>
      <c r="CO5" s="30" t="s">
        <v>86</v>
      </c>
      <c r="CP5" s="30" t="s">
        <v>87</v>
      </c>
      <c r="CQ5" s="30" t="s">
        <v>88</v>
      </c>
      <c r="CR5" s="30" t="s">
        <v>89</v>
      </c>
      <c r="CS5" s="30" t="s">
        <v>90</v>
      </c>
      <c r="CT5" s="30" t="s">
        <v>91</v>
      </c>
      <c r="CU5" s="30" t="s">
        <v>92</v>
      </c>
      <c r="CV5" s="30" t="s">
        <v>94</v>
      </c>
      <c r="CW5" s="30" t="s">
        <v>83</v>
      </c>
      <c r="CX5" s="30" t="s">
        <v>84</v>
      </c>
      <c r="CY5" s="30" t="s">
        <v>85</v>
      </c>
      <c r="CZ5" s="30" t="s">
        <v>86</v>
      </c>
      <c r="DA5" s="30" t="s">
        <v>87</v>
      </c>
      <c r="DB5" s="30" t="s">
        <v>88</v>
      </c>
      <c r="DC5" s="30" t="s">
        <v>89</v>
      </c>
      <c r="DD5" s="30" t="s">
        <v>90</v>
      </c>
      <c r="DE5" s="30" t="s">
        <v>91</v>
      </c>
      <c r="DF5" s="30" t="s">
        <v>92</v>
      </c>
      <c r="DG5" s="30" t="s">
        <v>94</v>
      </c>
      <c r="DH5" s="30" t="s">
        <v>83</v>
      </c>
      <c r="DI5" s="30" t="s">
        <v>84</v>
      </c>
      <c r="DJ5" s="30" t="s">
        <v>85</v>
      </c>
      <c r="DK5" s="30" t="s">
        <v>86</v>
      </c>
      <c r="DL5" s="30" t="s">
        <v>87</v>
      </c>
      <c r="DM5" s="30" t="s">
        <v>88</v>
      </c>
      <c r="DN5" s="30" t="s">
        <v>89</v>
      </c>
      <c r="DO5" s="30" t="s">
        <v>90</v>
      </c>
      <c r="DP5" s="30" t="s">
        <v>91</v>
      </c>
      <c r="DQ5" s="30" t="s">
        <v>92</v>
      </c>
      <c r="DR5" s="30" t="s">
        <v>94</v>
      </c>
      <c r="DS5" s="30" t="s">
        <v>83</v>
      </c>
      <c r="DT5" s="30" t="s">
        <v>84</v>
      </c>
      <c r="DU5" s="30" t="s">
        <v>85</v>
      </c>
      <c r="DV5" s="30" t="s">
        <v>86</v>
      </c>
      <c r="DW5" s="30" t="s">
        <v>87</v>
      </c>
      <c r="DX5" s="30" t="s">
        <v>88</v>
      </c>
      <c r="DY5" s="30" t="s">
        <v>89</v>
      </c>
      <c r="DZ5" s="30" t="s">
        <v>90</v>
      </c>
      <c r="EA5" s="30" t="s">
        <v>91</v>
      </c>
      <c r="EB5" s="30" t="s">
        <v>92</v>
      </c>
      <c r="EC5" s="30" t="s">
        <v>94</v>
      </c>
      <c r="ED5" s="30" t="s">
        <v>83</v>
      </c>
      <c r="EE5" s="30" t="s">
        <v>84</v>
      </c>
      <c r="EF5" s="30" t="s">
        <v>85</v>
      </c>
      <c r="EG5" s="30" t="s">
        <v>86</v>
      </c>
      <c r="EH5" s="30" t="s">
        <v>87</v>
      </c>
      <c r="EI5" s="30" t="s">
        <v>88</v>
      </c>
      <c r="EJ5" s="30" t="s">
        <v>89</v>
      </c>
      <c r="EK5" s="30" t="s">
        <v>90</v>
      </c>
      <c r="EL5" s="30" t="s">
        <v>91</v>
      </c>
      <c r="EM5" s="30" t="s">
        <v>92</v>
      </c>
      <c r="EN5" s="30" t="s">
        <v>94</v>
      </c>
    </row>
    <row r="6" spans="1:144" s="34" customFormat="1">
      <c r="A6" s="26" t="s">
        <v>95</v>
      </c>
      <c r="B6" s="31">
        <f>B7</f>
        <v>2015</v>
      </c>
      <c r="C6" s="31">
        <f t="shared" ref="C6:W6" si="3">C7</f>
        <v>63665</v>
      </c>
      <c r="D6" s="31">
        <f t="shared" si="3"/>
        <v>47</v>
      </c>
      <c r="E6" s="31">
        <f t="shared" si="3"/>
        <v>18</v>
      </c>
      <c r="F6" s="31">
        <f t="shared" si="3"/>
        <v>1</v>
      </c>
      <c r="G6" s="31">
        <f t="shared" si="3"/>
        <v>0</v>
      </c>
      <c r="H6" s="31" t="str">
        <f t="shared" si="3"/>
        <v>山形県　鮭川村</v>
      </c>
      <c r="I6" s="31" t="str">
        <f t="shared" si="3"/>
        <v>法非適用</v>
      </c>
      <c r="J6" s="31" t="str">
        <f t="shared" si="3"/>
        <v>下水道事業</v>
      </c>
      <c r="K6" s="31" t="str">
        <f t="shared" si="3"/>
        <v>個別排水処理</v>
      </c>
      <c r="L6" s="31" t="str">
        <f t="shared" si="3"/>
        <v>L2</v>
      </c>
      <c r="M6" s="32" t="str">
        <f t="shared" si="3"/>
        <v>-</v>
      </c>
      <c r="N6" s="32" t="str">
        <f t="shared" si="3"/>
        <v>該当数値なし</v>
      </c>
      <c r="O6" s="32">
        <f t="shared" si="3"/>
        <v>0.62</v>
      </c>
      <c r="P6" s="32">
        <f t="shared" si="3"/>
        <v>100</v>
      </c>
      <c r="Q6" s="32">
        <f t="shared" si="3"/>
        <v>2700</v>
      </c>
      <c r="R6" s="32">
        <f t="shared" si="3"/>
        <v>4543</v>
      </c>
      <c r="S6" s="32">
        <f t="shared" si="3"/>
        <v>122.14</v>
      </c>
      <c r="T6" s="32">
        <f t="shared" si="3"/>
        <v>37.200000000000003</v>
      </c>
      <c r="U6" s="32">
        <f t="shared" si="3"/>
        <v>28</v>
      </c>
      <c r="V6" s="32">
        <f t="shared" si="3"/>
        <v>0.01</v>
      </c>
      <c r="W6" s="32">
        <f t="shared" si="3"/>
        <v>2800</v>
      </c>
      <c r="X6" s="33">
        <f>IF(X7="",NA(),X7)</f>
        <v>100</v>
      </c>
      <c r="Y6" s="33">
        <f t="shared" ref="Y6:AG6" si="4">IF(Y7="",NA(),Y7)</f>
        <v>100</v>
      </c>
      <c r="Z6" s="33">
        <f t="shared" si="4"/>
        <v>100</v>
      </c>
      <c r="AA6" s="33">
        <f t="shared" si="4"/>
        <v>100</v>
      </c>
      <c r="AB6" s="33">
        <f t="shared" si="4"/>
        <v>100</v>
      </c>
      <c r="AC6" s="32" t="e">
        <f t="shared" si="4"/>
        <v>#N/A</v>
      </c>
      <c r="AD6" s="32" t="e">
        <f t="shared" si="4"/>
        <v>#N/A</v>
      </c>
      <c r="AE6" s="32" t="e">
        <f t="shared" si="4"/>
        <v>#N/A</v>
      </c>
      <c r="AF6" s="32" t="e">
        <f t="shared" si="4"/>
        <v>#N/A</v>
      </c>
      <c r="AG6" s="32" t="e">
        <f t="shared" si="4"/>
        <v>#N/A</v>
      </c>
      <c r="AH6" s="32" t="str">
        <f>IF(AH7="","",IF(AH7="-","【-】","【"&amp;SUBSTITUTE(TEXT(AH7,"#,##0.00"),"-","△")&amp;"】"))</f>
        <v/>
      </c>
      <c r="AI6" s="32" t="e">
        <f>IF(AI7="",NA(),AI7)</f>
        <v>#N/A</v>
      </c>
      <c r="AJ6" s="32" t="e">
        <f t="shared" ref="AJ6:AR6" si="5">IF(AJ7="",NA(),AJ7)</f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e">
        <f t="shared" si="5"/>
        <v>#N/A</v>
      </c>
      <c r="AS6" s="32" t="str">
        <f>IF(AS7="","",IF(AS7="-","【-】","【"&amp;SUBSTITUTE(TEXT(AS7,"#,##0.00"),"-","△")&amp;"】"))</f>
        <v/>
      </c>
      <c r="AT6" s="32" t="e">
        <f>IF(AT7="",NA(),AT7)</f>
        <v>#N/A</v>
      </c>
      <c r="AU6" s="32" t="e">
        <f t="shared" ref="AU6:BC6" si="6">IF(AU7="",NA(),AU7)</f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e">
        <f t="shared" si="6"/>
        <v>#N/A</v>
      </c>
      <c r="BD6" s="32" t="str">
        <f>IF(BD7="","",IF(BD7="-","【-】","【"&amp;SUBSTITUTE(TEXT(BD7,"#,##0.00"),"-","△")&amp;"】"))</f>
        <v/>
      </c>
      <c r="BE6" s="32">
        <f>IF(BE7="",NA(),BE7)</f>
        <v>0</v>
      </c>
      <c r="BF6" s="32">
        <f t="shared" ref="BF6:BN6" si="7">IF(BF7="",NA(),BF7)</f>
        <v>0</v>
      </c>
      <c r="BG6" s="32">
        <f t="shared" si="7"/>
        <v>0</v>
      </c>
      <c r="BH6" s="32">
        <f t="shared" si="7"/>
        <v>0</v>
      </c>
      <c r="BI6" s="32">
        <f t="shared" si="7"/>
        <v>0</v>
      </c>
      <c r="BJ6" s="33">
        <f t="shared" si="7"/>
        <v>942.55</v>
      </c>
      <c r="BK6" s="33">
        <f t="shared" si="7"/>
        <v>825.66</v>
      </c>
      <c r="BL6" s="33">
        <f t="shared" si="7"/>
        <v>799.41</v>
      </c>
      <c r="BM6" s="33">
        <f t="shared" si="7"/>
        <v>701.33</v>
      </c>
      <c r="BN6" s="33">
        <f t="shared" si="7"/>
        <v>663.76</v>
      </c>
      <c r="BO6" s="32" t="str">
        <f>IF(BO7="","",IF(BO7="-","【-】","【"&amp;SUBSTITUTE(TEXT(BO7,"#,##0.00"),"-","△")&amp;"】"))</f>
        <v>【623.71】</v>
      </c>
      <c r="BP6" s="33">
        <f>IF(BP7="",NA(),BP7)</f>
        <v>40.69</v>
      </c>
      <c r="BQ6" s="33">
        <f t="shared" ref="BQ6:BY6" si="8">IF(BQ7="",NA(),BQ7)</f>
        <v>40.97</v>
      </c>
      <c r="BR6" s="33">
        <f t="shared" si="8"/>
        <v>39.799999999999997</v>
      </c>
      <c r="BS6" s="33">
        <f t="shared" si="8"/>
        <v>38.590000000000003</v>
      </c>
      <c r="BT6" s="33">
        <f t="shared" si="8"/>
        <v>39.07</v>
      </c>
      <c r="BU6" s="33">
        <f t="shared" si="8"/>
        <v>55.26</v>
      </c>
      <c r="BV6" s="33">
        <f t="shared" si="8"/>
        <v>53.57</v>
      </c>
      <c r="BW6" s="33">
        <f t="shared" si="8"/>
        <v>51.57</v>
      </c>
      <c r="BX6" s="33">
        <f t="shared" si="8"/>
        <v>53.48</v>
      </c>
      <c r="BY6" s="33">
        <f t="shared" si="8"/>
        <v>53.76</v>
      </c>
      <c r="BZ6" s="32" t="str">
        <f>IF(BZ7="","",IF(BZ7="-","【-】","【"&amp;SUBSTITUTE(TEXT(BZ7,"#,##0.00"),"-","△")&amp;"】"))</f>
        <v>【51.88】</v>
      </c>
      <c r="CA6" s="33">
        <f>IF(CA7="",NA(),CA7)</f>
        <v>631.66999999999996</v>
      </c>
      <c r="CB6" s="33">
        <f t="shared" ref="CB6:CJ6" si="9">IF(CB7="",NA(),CB7)</f>
        <v>631.66999999999996</v>
      </c>
      <c r="CC6" s="33">
        <f t="shared" si="9"/>
        <v>643.44000000000005</v>
      </c>
      <c r="CD6" s="33">
        <f t="shared" si="9"/>
        <v>666.06</v>
      </c>
      <c r="CE6" s="33">
        <f t="shared" si="9"/>
        <v>641.63</v>
      </c>
      <c r="CF6" s="33">
        <f t="shared" si="9"/>
        <v>253.28</v>
      </c>
      <c r="CG6" s="33">
        <f t="shared" si="9"/>
        <v>275.01</v>
      </c>
      <c r="CH6" s="33">
        <f t="shared" si="9"/>
        <v>282.5</v>
      </c>
      <c r="CI6" s="33">
        <f t="shared" si="9"/>
        <v>277.29000000000002</v>
      </c>
      <c r="CJ6" s="33">
        <f t="shared" si="9"/>
        <v>275.25</v>
      </c>
      <c r="CK6" s="32" t="str">
        <f>IF(CK7="","",IF(CK7="-","【-】","【"&amp;SUBSTITUTE(TEXT(CK7,"#,##0.00"),"-","△")&amp;"】"))</f>
        <v>【295.51】</v>
      </c>
      <c r="CL6" s="33">
        <f>IF(CL7="",NA(),CL7)</f>
        <v>100</v>
      </c>
      <c r="CM6" s="33">
        <f t="shared" ref="CM6:CU6" si="10">IF(CM7="",NA(),CM7)</f>
        <v>100</v>
      </c>
      <c r="CN6" s="33">
        <f t="shared" si="10"/>
        <v>100</v>
      </c>
      <c r="CO6" s="33">
        <f t="shared" si="10"/>
        <v>100</v>
      </c>
      <c r="CP6" s="33">
        <f t="shared" si="10"/>
        <v>100</v>
      </c>
      <c r="CQ6" s="33">
        <f t="shared" si="10"/>
        <v>45.57</v>
      </c>
      <c r="CR6" s="33">
        <f t="shared" si="10"/>
        <v>45.33</v>
      </c>
      <c r="CS6" s="33">
        <f t="shared" si="10"/>
        <v>48.69</v>
      </c>
      <c r="CT6" s="33">
        <f t="shared" si="10"/>
        <v>52.52</v>
      </c>
      <c r="CU6" s="33">
        <f t="shared" si="10"/>
        <v>54.14</v>
      </c>
      <c r="CV6" s="32" t="str">
        <f>IF(CV7="","",IF(CV7="-","【-】","【"&amp;SUBSTITUTE(TEXT(CV7,"#,##0.00"),"-","△")&amp;"】"))</f>
        <v>【51.98】</v>
      </c>
      <c r="CW6" s="33">
        <f>IF(CW7="",NA(),CW7)</f>
        <v>100</v>
      </c>
      <c r="CX6" s="33">
        <f t="shared" ref="CX6:DF6" si="11">IF(CX7="",NA(),CX7)</f>
        <v>100</v>
      </c>
      <c r="CY6" s="33">
        <f t="shared" si="11"/>
        <v>100</v>
      </c>
      <c r="CZ6" s="33">
        <f t="shared" si="11"/>
        <v>100</v>
      </c>
      <c r="DA6" s="33">
        <f t="shared" si="11"/>
        <v>100</v>
      </c>
      <c r="DB6" s="33">
        <f t="shared" si="11"/>
        <v>85.41</v>
      </c>
      <c r="DC6" s="33">
        <f t="shared" si="11"/>
        <v>87.3</v>
      </c>
      <c r="DD6" s="33">
        <f t="shared" si="11"/>
        <v>87.42</v>
      </c>
      <c r="DE6" s="33">
        <f t="shared" si="11"/>
        <v>84.94</v>
      </c>
      <c r="DF6" s="33">
        <f t="shared" si="11"/>
        <v>84.69</v>
      </c>
      <c r="DG6" s="32" t="str">
        <f>IF(DG7="","",IF(DG7="-","【-】","【"&amp;SUBSTITUTE(TEXT(DG7,"#,##0.00"),"-","△")&amp;"】"))</f>
        <v>【80.35】</v>
      </c>
      <c r="DH6" s="32" t="e">
        <f>IF(DH7="",NA(),DH7)</f>
        <v>#N/A</v>
      </c>
      <c r="DI6" s="32" t="e">
        <f t="shared" ref="DI6:DQ6" si="12">IF(DI7="",NA(),DI7)</f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e">
        <f t="shared" si="12"/>
        <v>#N/A</v>
      </c>
      <c r="DR6" s="32" t="str">
        <f>IF(DR7="","",IF(DR7="-","【-】","【"&amp;SUBSTITUTE(TEXT(DR7,"#,##0.00"),"-","△")&amp;"】"))</f>
        <v/>
      </c>
      <c r="DS6" s="32" t="e">
        <f>IF(DS7="",NA(),DS7)</f>
        <v>#N/A</v>
      </c>
      <c r="DT6" s="32" t="e">
        <f t="shared" ref="DT6:EB6" si="13">IF(DT7="",NA(),DT7)</f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e">
        <f t="shared" si="13"/>
        <v>#N/A</v>
      </c>
      <c r="EC6" s="32" t="str">
        <f>IF(EC7="","",IF(EC7="-","【-】","【"&amp;SUBSTITUTE(TEXT(EC7,"#,##0.00"),"-","△")&amp;"】"))</f>
        <v/>
      </c>
      <c r="ED6" s="33" t="str">
        <f>IF(ED7="",NA(),ED7)</f>
        <v>-</v>
      </c>
      <c r="EE6" s="33" t="str">
        <f t="shared" ref="EE6:EM6" si="14">IF(EE7="",NA(),EE7)</f>
        <v>-</v>
      </c>
      <c r="EF6" s="33" t="str">
        <f t="shared" si="14"/>
        <v>-</v>
      </c>
      <c r="EG6" s="33" t="str">
        <f t="shared" si="14"/>
        <v>-</v>
      </c>
      <c r="EH6" s="33" t="str">
        <f t="shared" si="14"/>
        <v>-</v>
      </c>
      <c r="EI6" s="33" t="str">
        <f t="shared" si="14"/>
        <v>-</v>
      </c>
      <c r="EJ6" s="33" t="str">
        <f t="shared" si="14"/>
        <v>-</v>
      </c>
      <c r="EK6" s="33" t="str">
        <f t="shared" si="14"/>
        <v>-</v>
      </c>
      <c r="EL6" s="33" t="str">
        <f t="shared" si="14"/>
        <v>-</v>
      </c>
      <c r="EM6" s="33" t="str">
        <f t="shared" si="14"/>
        <v>-</v>
      </c>
      <c r="EN6" s="32" t="str">
        <f>IF(EN7="","",IF(EN7="-","【-】","【"&amp;SUBSTITUTE(TEXT(EN7,"#,##0.00"),"-","△")&amp;"】"))</f>
        <v>【-】</v>
      </c>
    </row>
    <row r="7" spans="1:144" s="34" customFormat="1">
      <c r="A7" s="26"/>
      <c r="B7" s="35">
        <v>2015</v>
      </c>
      <c r="C7" s="35">
        <v>63665</v>
      </c>
      <c r="D7" s="35">
        <v>47</v>
      </c>
      <c r="E7" s="35">
        <v>18</v>
      </c>
      <c r="F7" s="35">
        <v>1</v>
      </c>
      <c r="G7" s="35">
        <v>0</v>
      </c>
      <c r="H7" s="35" t="s">
        <v>96</v>
      </c>
      <c r="I7" s="35" t="s">
        <v>97</v>
      </c>
      <c r="J7" s="35" t="s">
        <v>98</v>
      </c>
      <c r="K7" s="35" t="s">
        <v>99</v>
      </c>
      <c r="L7" s="35" t="s">
        <v>100</v>
      </c>
      <c r="M7" s="36" t="s">
        <v>101</v>
      </c>
      <c r="N7" s="36" t="s">
        <v>102</v>
      </c>
      <c r="O7" s="36">
        <v>0.62</v>
      </c>
      <c r="P7" s="36">
        <v>100</v>
      </c>
      <c r="Q7" s="36">
        <v>2700</v>
      </c>
      <c r="R7" s="36">
        <v>4543</v>
      </c>
      <c r="S7" s="36">
        <v>122.14</v>
      </c>
      <c r="T7" s="36">
        <v>37.200000000000003</v>
      </c>
      <c r="U7" s="36">
        <v>28</v>
      </c>
      <c r="V7" s="36">
        <v>0.01</v>
      </c>
      <c r="W7" s="36">
        <v>2800</v>
      </c>
      <c r="X7" s="36">
        <v>100</v>
      </c>
      <c r="Y7" s="36">
        <v>100</v>
      </c>
      <c r="Z7" s="36">
        <v>100</v>
      </c>
      <c r="AA7" s="36">
        <v>100</v>
      </c>
      <c r="AB7" s="36">
        <v>100</v>
      </c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>
        <v>0</v>
      </c>
      <c r="BF7" s="36">
        <v>0</v>
      </c>
      <c r="BG7" s="36">
        <v>0</v>
      </c>
      <c r="BH7" s="36">
        <v>0</v>
      </c>
      <c r="BI7" s="36">
        <v>0</v>
      </c>
      <c r="BJ7" s="36">
        <v>942.55</v>
      </c>
      <c r="BK7" s="36">
        <v>825.66</v>
      </c>
      <c r="BL7" s="36">
        <v>799.41</v>
      </c>
      <c r="BM7" s="36">
        <v>701.33</v>
      </c>
      <c r="BN7" s="36">
        <v>663.76</v>
      </c>
      <c r="BO7" s="36">
        <v>623.71</v>
      </c>
      <c r="BP7" s="36">
        <v>40.69</v>
      </c>
      <c r="BQ7" s="36">
        <v>40.97</v>
      </c>
      <c r="BR7" s="36">
        <v>39.799999999999997</v>
      </c>
      <c r="BS7" s="36">
        <v>38.590000000000003</v>
      </c>
      <c r="BT7" s="36">
        <v>39.07</v>
      </c>
      <c r="BU7" s="36">
        <v>55.26</v>
      </c>
      <c r="BV7" s="36">
        <v>53.57</v>
      </c>
      <c r="BW7" s="36">
        <v>51.57</v>
      </c>
      <c r="BX7" s="36">
        <v>53.48</v>
      </c>
      <c r="BY7" s="36">
        <v>53.76</v>
      </c>
      <c r="BZ7" s="36">
        <v>51.88</v>
      </c>
      <c r="CA7" s="36">
        <v>631.66999999999996</v>
      </c>
      <c r="CB7" s="36">
        <v>631.66999999999996</v>
      </c>
      <c r="CC7" s="36">
        <v>643.44000000000005</v>
      </c>
      <c r="CD7" s="36">
        <v>666.06</v>
      </c>
      <c r="CE7" s="36">
        <v>641.63</v>
      </c>
      <c r="CF7" s="36">
        <v>253.28</v>
      </c>
      <c r="CG7" s="36">
        <v>275.01</v>
      </c>
      <c r="CH7" s="36">
        <v>282.5</v>
      </c>
      <c r="CI7" s="36">
        <v>277.29000000000002</v>
      </c>
      <c r="CJ7" s="36">
        <v>275.25</v>
      </c>
      <c r="CK7" s="36">
        <v>295.51</v>
      </c>
      <c r="CL7" s="36">
        <v>100</v>
      </c>
      <c r="CM7" s="36">
        <v>100</v>
      </c>
      <c r="CN7" s="36">
        <v>100</v>
      </c>
      <c r="CO7" s="36">
        <v>100</v>
      </c>
      <c r="CP7" s="36">
        <v>100</v>
      </c>
      <c r="CQ7" s="36">
        <v>45.57</v>
      </c>
      <c r="CR7" s="36">
        <v>45.33</v>
      </c>
      <c r="CS7" s="36">
        <v>48.69</v>
      </c>
      <c r="CT7" s="36">
        <v>52.52</v>
      </c>
      <c r="CU7" s="36">
        <v>54.14</v>
      </c>
      <c r="CV7" s="36">
        <v>51.98</v>
      </c>
      <c r="CW7" s="36">
        <v>100</v>
      </c>
      <c r="CX7" s="36">
        <v>100</v>
      </c>
      <c r="CY7" s="36">
        <v>100</v>
      </c>
      <c r="CZ7" s="36">
        <v>100</v>
      </c>
      <c r="DA7" s="36">
        <v>100</v>
      </c>
      <c r="DB7" s="36">
        <v>85.41</v>
      </c>
      <c r="DC7" s="36">
        <v>87.3</v>
      </c>
      <c r="DD7" s="36">
        <v>87.42</v>
      </c>
      <c r="DE7" s="36">
        <v>84.94</v>
      </c>
      <c r="DF7" s="36">
        <v>84.69</v>
      </c>
      <c r="DG7" s="36">
        <v>80.349999999999994</v>
      </c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 t="s">
        <v>101</v>
      </c>
      <c r="EE7" s="36" t="s">
        <v>101</v>
      </c>
      <c r="EF7" s="36" t="s">
        <v>101</v>
      </c>
      <c r="EG7" s="36" t="s">
        <v>101</v>
      </c>
      <c r="EH7" s="36" t="s">
        <v>101</v>
      </c>
      <c r="EI7" s="36" t="s">
        <v>101</v>
      </c>
      <c r="EJ7" s="36" t="s">
        <v>101</v>
      </c>
      <c r="EK7" s="36" t="s">
        <v>101</v>
      </c>
      <c r="EL7" s="36" t="s">
        <v>101</v>
      </c>
      <c r="EM7" s="36" t="s">
        <v>101</v>
      </c>
      <c r="EN7" s="36" t="s">
        <v>101</v>
      </c>
    </row>
    <row r="8" spans="1:144"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</row>
    <row r="9" spans="1:144">
      <c r="A9" s="38"/>
      <c r="B9" s="38" t="s">
        <v>103</v>
      </c>
      <c r="C9" s="38" t="s">
        <v>104</v>
      </c>
      <c r="D9" s="38" t="s">
        <v>105</v>
      </c>
      <c r="E9" s="38" t="s">
        <v>106</v>
      </c>
      <c r="F9" s="38" t="s">
        <v>107</v>
      </c>
      <c r="Q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4">
      <c r="A10" s="38" t="s">
        <v>45</v>
      </c>
      <c r="B10" s="39">
        <f>DATEVALUE($B$6-4&amp;"年1月1日")</f>
        <v>40544</v>
      </c>
      <c r="C10" s="39">
        <f>DATEVALUE($B$6-3&amp;"年1月1日")</f>
        <v>40909</v>
      </c>
      <c r="D10" s="39">
        <f>DATEVALUE($B$6-2&amp;"年1月1日")</f>
        <v>41275</v>
      </c>
      <c r="E10" s="39">
        <f>DATEVALUE($B$6-1&amp;"年1月1日")</f>
        <v>41640</v>
      </c>
      <c r="F10" s="39">
        <f>DATEVALUE($B$6&amp;"年1月1日")</f>
        <v>42005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user</cp:lastModifiedBy>
  <dcterms:created xsi:type="dcterms:W3CDTF">2017-02-08T03:25:39Z</dcterms:created>
  <dcterms:modified xsi:type="dcterms:W3CDTF">2017-02-17T06:49:27Z</dcterms:modified>
  <cp:category/>
</cp:coreProperties>
</file>