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10_上下水道課\020_業務係\情報公開HP等\経営分析表\H29経営分析表\"/>
    </mc:Choice>
  </mc:AlternateContent>
  <workbookProtection workbookAlgorithmName="SHA-512" workbookHashValue="32M/JSPjB5tczEIEbJOtN69gMJn1ex4eqm9t7j4mqVwNO8j/trpg6wR036CsCd4qr05JCwLguBzu1v9gqK4PHw==" workbookSaltValue="c+rbHhHvRN58p8tULfl7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<sst xmlns="http://schemas.openxmlformats.org/spreadsheetml/2006/main" count="232" uniqueCount="120">
  <si>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</si>
  <si>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</si>
  <si>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</si>
  <si>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</si>
  <si>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</si>
  <si>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</si>
  <si>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</si>
  <si>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</si>
  <si>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</si>
  <si>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</si>
  <si>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</si>
  <si>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</si>
  <si>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</si>
  <si>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</si>
  <si>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</si>
  <si>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</si>
  <si>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</si>
  <si>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</si>
  <si>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</si>
  <si>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</si>
  <si>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</si>
  <si>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</si>
  <si>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</si>
  <si>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</si>
  <si>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</si>
  <si>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</si>
  <si>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</si>
  <si>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</si>
  <si>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</si>
  <si>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</si>
  <si>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</si>
  <si>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</si>
  <si>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</si>
  <si>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</si>
  <si>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</si>
  <si>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</si>
  <si>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</si>
  <si>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</si>
  <si>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</si>
  <si>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</si>
  <si>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</si>
  <si>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</si>
  <si>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</si>
  <si>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</si>
  <si>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</si>
  <si>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</si>
  <si>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</si>
  <si>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</si>
  <si>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</si>
  <si>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</si>
  <si>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</si>
  <si>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</si>
  <si>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</si>
  <si>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</si>
  <si>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</si>
  <si>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</si>
  <si>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</si>
  <si>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</si>
  <si>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</si>
  <si>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</si>
  <si>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</si>
  <si>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</si>
  <si>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</si>
  <si>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</si>
  <si>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</si>
  <si>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</si>
  <si>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</si>
  <si>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</si>
  <si>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</si>
  <si>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</si>
  <si>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</si>
  <si>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</si>
  <si>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</si>
  <si>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</si>
  <si>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</si>
  <si>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</si>
  <si>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</si>
  <si>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</si>
  <si>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</si>
  <si>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</si>
  <si>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</si>
  <si>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</si>
  <si>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</si>
  <si>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</si>
  <si>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</si>
  <si>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</si>
  <si>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</si>
  <si>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</si>
  <si>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</si>
  <si>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</si>
  <si>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</si>
  <si>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</si>
  <si>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</si>
  <si>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</si>
  <si>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</si>
  <si>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</si>
  <si>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</si>
  <si>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</si>
  <si>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</si>
  <si>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</si>
  <si>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</si>
  <si>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</si>
  <si>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</si>
  <si>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</si>
  <si>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</si>
  <si>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</si>
  <si>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</si>
  <si>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</si>
  <si>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</si>
  <si>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</si>
  <si>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</si>
  <si>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</si>
  <si>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</si>
  <si>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</si>
  <si>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</si>
  <si>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</si>
  <si>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</si>
  <si>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①平成26年度に流動比率が大幅に低下したのは、会計制度見直しにより、年度支払分の企業債元金相当額を流動負債に計上することとなったことによるもの。
②当市は、水道水源を地下水に求め自家で賄うための施設整備を行っている。そのため、施設工事費用財源としての企業債の借入が類似団体に比べ大きくなっている。
③平成29年度決算については、給水収益は前年並みとなったものの、加入金が大幅に増加し、経常費用や企業債償還利息が減少したため、経常収支比率は好転した。また、早期の漏水事故対応等により若干ではあるが有収率が上昇した。</t>
    <rPh sb="190" eb="192">
      <t>ゾウカ</t>
    </rPh>
    <rPh sb="194" eb="196">
      <t>ケイジョウ</t>
    </rPh>
    <rPh sb="196" eb="198">
      <t>ヒヨウ</t>
    </rPh>
    <rPh sb="199" eb="201">
      <t>キギョウ</t>
    </rPh>
    <rPh sb="201" eb="202">
      <t>サイ</t>
    </rPh>
    <rPh sb="202" eb="204">
      <t>ショウカン</t>
    </rPh>
    <rPh sb="204" eb="206">
      <t>リソク</t>
    </rPh>
    <rPh sb="207" eb="209">
      <t>ゲンショウ</t>
    </rPh>
    <rPh sb="221" eb="223">
      <t>コウテン</t>
    </rPh>
    <rPh sb="229" eb="231">
      <t>ソウキ</t>
    </rPh>
    <rPh sb="236" eb="238">
      <t>タイオウ</t>
    </rPh>
    <rPh sb="238" eb="239">
      <t>トウ</t>
    </rPh>
    <rPh sb="242" eb="244">
      <t>ジャッカン</t>
    </rPh>
    <rPh sb="253" eb="255">
      <t>ジョウショウ</t>
    </rPh>
    <phoneticPr fontId="4"/>
  </si>
  <si>
    <t>①主要な管路及び水源施設等については順次更新を行ってきているが、財源確保に苦慮しており必要な工事を行えない状況である。
②簡易水道から引き継いだ配水管路については、詳細不明で台帳整備がなされていないものもある。また、当該管路はＴＳ継ぎ手のビニル管など脆弱な管が多く、管路調査及び管路更新が急務となっている。
③ポンプ設備、電源設備等についても耐用年数を大きく過ぎた設備があり、計画的な更新が必要である。</t>
    <phoneticPr fontId="4"/>
  </si>
  <si>
    <t>料金によって費用は回収しているものの、過去の整備に充てた企業債の償還が影響し、給水原価は同じ人口規模団体より高くなっている。
また、計画的に整備を行ってきたが施設利用率は低いレベルにある。
今後の更新は、施設の統廃合やダウンサイジングを実施するとともに、効率化を重視し、費用を抑制する必要がある。
なお、人口減少がこのまま進めば、料金の見直しも避けられない状況にある。</t>
    <rPh sb="0" eb="2">
      <t>リョウキン</t>
    </rPh>
    <rPh sb="6" eb="8">
      <t>ヒヨウ</t>
    </rPh>
    <rPh sb="9" eb="11">
      <t>カイシュウ</t>
    </rPh>
    <rPh sb="19" eb="21">
      <t>カコ</t>
    </rPh>
    <rPh sb="22" eb="24">
      <t>セイビ</t>
    </rPh>
    <rPh sb="25" eb="26">
      <t>ア</t>
    </rPh>
    <rPh sb="28" eb="30">
      <t>キギョウ</t>
    </rPh>
    <rPh sb="30" eb="31">
      <t>サイ</t>
    </rPh>
    <rPh sb="32" eb="34">
      <t>ショウカン</t>
    </rPh>
    <rPh sb="35" eb="37">
      <t>エイキョウ</t>
    </rPh>
    <rPh sb="39" eb="41">
      <t>キュウスイ</t>
    </rPh>
    <rPh sb="41" eb="43">
      <t>ゲンカ</t>
    </rPh>
    <rPh sb="44" eb="45">
      <t>オナ</t>
    </rPh>
    <rPh sb="46" eb="48">
      <t>ジンコウ</t>
    </rPh>
    <rPh sb="48" eb="50">
      <t>キボ</t>
    </rPh>
    <rPh sb="50" eb="52">
      <t>ダンタイ</t>
    </rPh>
    <rPh sb="54" eb="55">
      <t>タカ</t>
    </rPh>
    <rPh sb="66" eb="69">
      <t>ケイカクテキ</t>
    </rPh>
    <rPh sb="70" eb="72">
      <t>セイビ</t>
    </rPh>
    <rPh sb="73" eb="74">
      <t>オコナ</t>
    </rPh>
    <rPh sb="79" eb="81">
      <t>シセツ</t>
    </rPh>
    <rPh sb="81" eb="84">
      <t>リヨウリツ</t>
    </rPh>
    <rPh sb="85" eb="86">
      <t>ヒク</t>
    </rPh>
    <rPh sb="95" eb="97">
      <t>コンゴ</t>
    </rPh>
    <rPh sb="98" eb="100">
      <t>コウシン</t>
    </rPh>
    <rPh sb="102" eb="104">
      <t>シセツ</t>
    </rPh>
    <rPh sb="105" eb="108">
      <t>トウハイゴウ</t>
    </rPh>
    <rPh sb="118" eb="120">
      <t>ジッシ</t>
    </rPh>
    <rPh sb="127" eb="130">
      <t>コウリツカ</t>
    </rPh>
    <rPh sb="131" eb="133">
      <t>ジュウシ</t>
    </rPh>
    <rPh sb="135" eb="137">
      <t>ヒヨウ</t>
    </rPh>
    <rPh sb="138" eb="140">
      <t>ヨクセイ</t>
    </rPh>
    <rPh sb="142" eb="144">
      <t>ヒツヨウ</t>
    </rPh>
    <rPh sb="152" eb="154">
      <t>ジンコウ</t>
    </rPh>
    <rPh sb="154" eb="156">
      <t>ゲンショウ</t>
    </rPh>
    <rPh sb="161" eb="162">
      <t>スス</t>
    </rPh>
    <rPh sb="165" eb="167">
      <t>リョウキン</t>
    </rPh>
    <rPh sb="168" eb="170">
      <t>ミナオ</t>
    </rPh>
    <rPh sb="172" eb="173">
      <t>サ</t>
    </rPh>
    <rPh sb="178" eb="18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</si>
</sst>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0.23</c:v>
                </c:pt>
                <c:pt idx="1">
                  <c:v>0.65</c:v>
                </c:pt>
                <c:pt idx="2">
                  <c:v>0.22</c:v>
                </c:pt>
                <c:pt idx="3">
                  <c:v>0.37</c:v>
                </c:pt>
                <c:pt idx="4">
                  <c:v>0.17</c:v>
                </c:pt>
              </c:numCache>
            </c:numRef>
          </c:val>
          <c:extLst>
            <c:ext xmlns:c16="http://schemas.microsoft.com/office/drawing/2014/chart" uri="{C3380CC4-5D6E-409C-BE32-E72D297353CC}">
              <c16:uniqueId val="{00000000-0F62-4657-AC9E-77E2203F0C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0F62-4657-AC9E-77E2203F0C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54.76</c:v>
                </c:pt>
                <c:pt idx="1">
                  <c:v>54.55</c:v>
                </c:pt>
                <c:pt idx="2">
                  <c:v>54.86</c:v>
                </c:pt>
                <c:pt idx="3">
                  <c:v>55</c:v>
                </c:pt>
                <c:pt idx="4">
                  <c:v>54.32</c:v>
                </c:pt>
              </c:numCache>
            </c:numRef>
          </c:val>
          <c:extLst>
            <c:ext xmlns:c16="http://schemas.microsoft.com/office/drawing/2014/chart" uri="{C3380CC4-5D6E-409C-BE32-E72D297353CC}">
              <c16:uniqueId val="{00000000-A4C3-41BA-94B1-76BA07A0F5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A4C3-41BA-94B1-76BA07A0F5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82.33</c:v>
                </c:pt>
                <c:pt idx="1">
                  <c:v>82.53</c:v>
                </c:pt>
                <c:pt idx="2">
                  <c:v>81.3</c:v>
                </c:pt>
                <c:pt idx="3">
                  <c:v>80.819999999999993</c:v>
                </c:pt>
                <c:pt idx="4">
                  <c:v>81.41</c:v>
                </c:pt>
              </c:numCache>
            </c:numRef>
          </c:val>
          <c:extLst>
            <c:ext xmlns:c16="http://schemas.microsoft.com/office/drawing/2014/chart" uri="{C3380CC4-5D6E-409C-BE32-E72D297353CC}">
              <c16:uniqueId val="{00000000-F879-4AE6-945E-787FE60009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F879-4AE6-945E-787FE60009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104.52</c:v>
                </c:pt>
                <c:pt idx="1">
                  <c:v>108.74</c:v>
                </c:pt>
                <c:pt idx="2">
                  <c:v>108.82</c:v>
                </c:pt>
                <c:pt idx="3">
                  <c:v>107.82</c:v>
                </c:pt>
                <c:pt idx="4">
                  <c:v>116.09</c:v>
                </c:pt>
              </c:numCache>
            </c:numRef>
          </c:val>
          <c:extLst>
            <c:ext xmlns:c16="http://schemas.microsoft.com/office/drawing/2014/chart" uri="{C3380CC4-5D6E-409C-BE32-E72D297353CC}">
              <c16:uniqueId val="{00000000-8065-44C6-80E7-0844E27E3F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8065-44C6-80E7-0844E27E3F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43.11</c:v>
                </c:pt>
                <c:pt idx="1">
                  <c:v>47.35</c:v>
                </c:pt>
                <c:pt idx="2">
                  <c:v>49</c:v>
                </c:pt>
                <c:pt idx="3">
                  <c:v>50.78</c:v>
                </c:pt>
                <c:pt idx="4">
                  <c:v>53.01</c:v>
                </c:pt>
              </c:numCache>
            </c:numRef>
          </c:val>
          <c:extLst>
            <c:ext xmlns:c16="http://schemas.microsoft.com/office/drawing/2014/chart" uri="{C3380CC4-5D6E-409C-BE32-E72D297353CC}">
              <c16:uniqueId val="{00000000-54A4-438E-8F20-2F37483463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54A4-438E-8F20-2F37483463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1.77</c:v>
                </c:pt>
                <c:pt idx="3" formatCode="#,##0.00;&quot;△&quot;#,##0.00;&quot;-&quot;">
                  <c:v>1.42</c:v>
                </c:pt>
                <c:pt idx="4" formatCode="#,##0.00;&quot;△&quot;#,##0.00;&quot;-&quot;">
                  <c:v>0.79</c:v>
                </c:pt>
              </c:numCache>
            </c:numRef>
          </c:val>
          <c:extLst>
            <c:ext xmlns:c16="http://schemas.microsoft.com/office/drawing/2014/chart" uri="{C3380CC4-5D6E-409C-BE32-E72D297353CC}">
              <c16:uniqueId val="{00000000-12A4-4DE0-AD65-2DE7D5B531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12A4-4DE0-AD65-2DE7D5B531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C9-4AAF-B419-FF447A5BAF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6CC9-4AAF-B419-FF447A5BAF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715.34</c:v>
                </c:pt>
                <c:pt idx="1">
                  <c:v>183.71</c:v>
                </c:pt>
                <c:pt idx="2">
                  <c:v>209.93</c:v>
                </c:pt>
                <c:pt idx="3">
                  <c:v>191.51</c:v>
                </c:pt>
                <c:pt idx="4">
                  <c:v>213</c:v>
                </c:pt>
              </c:numCache>
            </c:numRef>
          </c:val>
          <c:extLst>
            <c:ext xmlns:c16="http://schemas.microsoft.com/office/drawing/2014/chart" uri="{C3380CC4-5D6E-409C-BE32-E72D297353CC}">
              <c16:uniqueId val="{00000000-AAFC-4D24-AD4F-EC3B1E8960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AAFC-4D24-AD4F-EC3B1E8960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748.28</c:v>
                </c:pt>
                <c:pt idx="1">
                  <c:v>714.57</c:v>
                </c:pt>
                <c:pt idx="2">
                  <c:v>697.21</c:v>
                </c:pt>
                <c:pt idx="3">
                  <c:v>664.73</c:v>
                </c:pt>
                <c:pt idx="4">
                  <c:v>623.55999999999995</c:v>
                </c:pt>
              </c:numCache>
            </c:numRef>
          </c:val>
          <c:extLst>
            <c:ext xmlns:c16="http://schemas.microsoft.com/office/drawing/2014/chart" uri="{C3380CC4-5D6E-409C-BE32-E72D297353CC}">
              <c16:uniqueId val="{00000000-9AC7-4161-BE6F-FB525BFEFB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9AC7-4161-BE6F-FB525BFEFB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100.18</c:v>
                </c:pt>
                <c:pt idx="1">
                  <c:v>105.11</c:v>
                </c:pt>
                <c:pt idx="2">
                  <c:v>104.59</c:v>
                </c:pt>
                <c:pt idx="3">
                  <c:v>103.98</c:v>
                </c:pt>
                <c:pt idx="4">
                  <c:v>112.12</c:v>
                </c:pt>
              </c:numCache>
            </c:numRef>
          </c:val>
          <c:extLst>
            <c:ext xmlns:c16="http://schemas.microsoft.com/office/drawing/2014/chart" uri="{C3380CC4-5D6E-409C-BE32-E72D297353CC}">
              <c16:uniqueId val="{00000000-4D0B-4A20-A0CB-2AD35754C2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4D0B-4A20-A0CB-2AD35754C2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227.79</c:v>
                </c:pt>
                <c:pt idx="1">
                  <c:v>217.43</c:v>
                </c:pt>
                <c:pt idx="2">
                  <c:v>219.82</c:v>
                </c:pt>
                <c:pt idx="3">
                  <c:v>222.44</c:v>
                </c:pt>
                <c:pt idx="4">
                  <c:v>207.3</c:v>
                </c:pt>
              </c:numCache>
            </c:numRef>
          </c:val>
          <c:extLst>
            <c:ext xmlns:c16="http://schemas.microsoft.com/office/drawing/2014/chart" uri="{C3380CC4-5D6E-409C-BE32-E72D297353CC}">
              <c16:uniqueId val="{00000000-62C4-4F11-B559-E162979865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62C4-4F11-B559-E162979865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長井市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27257</v>
      </c>
      <c r="AM8" s="59"/>
      <c r="AN8" s="59"/>
      <c r="AO8" s="59"/>
      <c r="AP8" s="59"/>
      <c r="AQ8" s="59"/>
      <c r="AR8" s="59"/>
      <c r="AS8" s="59"/>
      <c r="AT8" s="50">
        <f>データ!$S$6</f>
        <v>214.67</v>
      </c>
      <c r="AU8" s="51"/>
      <c r="AV8" s="51"/>
      <c r="AW8" s="51"/>
      <c r="AX8" s="51"/>
      <c r="AY8" s="51"/>
      <c r="AZ8" s="51"/>
      <c r="BA8" s="51"/>
      <c r="BB8" s="52">
        <f>データ!$T$6</f>
        <v>126.97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48.16</v>
      </c>
      <c r="J10" s="51"/>
      <c r="K10" s="51"/>
      <c r="L10" s="51"/>
      <c r="M10" s="51"/>
      <c r="N10" s="51"/>
      <c r="O10" s="62"/>
      <c r="P10" s="52">
        <f>データ!$P$6</f>
        <v>96.65</v>
      </c>
      <c r="Q10" s="52"/>
      <c r="R10" s="52"/>
      <c r="S10" s="52"/>
      <c r="T10" s="52"/>
      <c r="U10" s="52"/>
      <c r="V10" s="52"/>
      <c r="W10" s="59">
        <f>データ!$Q$6</f>
        <v>4212</v>
      </c>
      <c r="X10" s="59"/>
      <c r="Y10" s="59"/>
      <c r="Z10" s="59"/>
      <c r="AA10" s="59"/>
      <c r="AB10" s="59"/>
      <c r="AC10" s="59"/>
      <c r="AD10" s="2"/>
      <c r="AE10" s="2"/>
      <c r="AF10" s="2"/>
      <c r="AG10" s="2"/>
      <c r="AH10" s="4"/>
      <c r="AI10" s="4"/>
      <c r="AJ10" s="4"/>
      <c r="AK10" s="4"/>
      <c r="AL10" s="59">
        <f>データ!$U$6</f>
        <v>26292</v>
      </c>
      <c r="AM10" s="59"/>
      <c r="AN10" s="59"/>
      <c r="AO10" s="59"/>
      <c r="AP10" s="59"/>
      <c r="AQ10" s="59"/>
      <c r="AR10" s="59"/>
      <c r="AS10" s="59"/>
      <c r="AT10" s="50">
        <f>データ!$V$6</f>
        <v>61</v>
      </c>
      <c r="AU10" s="51"/>
      <c r="AV10" s="51"/>
      <c r="AW10" s="51"/>
      <c r="AX10" s="51"/>
      <c r="AY10" s="51"/>
      <c r="AZ10" s="51"/>
      <c r="BA10" s="51"/>
      <c r="BB10" s="52">
        <f>データ!$W$6</f>
        <v>431.02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T7gMS+qDrxEVnMZYrO2fPXvCLCriBUEqS1ui6MAQOXblcSs7L4gUaj7Zv/OxQieIMmT4jFDjcpxwJ8omq13sg==" saltValue="mm8qKwxYo/2k//EmGGiOB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62090</v>
      </c>
      <c r="D6" s="33">
        <f t="shared" si="3"/>
        <v>46</v>
      </c>
      <c r="E6" s="33">
        <f t="shared" si="3"/>
        <v>1</v>
      </c>
      <c r="F6" s="33">
        <f t="shared" si="3"/>
        <v>0</v>
      </c>
      <c r="G6" s="33">
        <f t="shared" si="3"/>
        <v>1</v>
      </c>
      <c r="H6" s="33" t="str">
        <f t="shared" si="3"/>
        <v>山形県　長井市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48.16</v>
      </c>
      <c r="P6" s="34">
        <f t="shared" si="3"/>
        <v>96.65</v>
      </c>
      <c r="Q6" s="34">
        <f t="shared" si="3"/>
        <v>4212</v>
      </c>
      <c r="R6" s="34">
        <f t="shared" si="3"/>
        <v>27257</v>
      </c>
      <c r="S6" s="34">
        <f t="shared" si="3"/>
        <v>214.67</v>
      </c>
      <c r="T6" s="34">
        <f t="shared" si="3"/>
        <v>126.97</v>
      </c>
      <c r="U6" s="34">
        <f t="shared" si="3"/>
        <v>26292</v>
      </c>
      <c r="V6" s="34">
        <f t="shared" si="3"/>
        <v>61</v>
      </c>
      <c r="W6" s="34">
        <f t="shared" si="3"/>
        <v>431.02</v>
      </c>
      <c r="X6" s="35">
        <f>IF(X7="",NA(),X7)</f>
        <v>104.52</v>
      </c>
      <c r="Y6" s="35">
        <f t="shared" ref="Y6:AG6" si="4">IF(Y7="",NA(),Y7)</f>
        <v>108.74</v>
      </c>
      <c r="Z6" s="35">
        <f t="shared" si="4"/>
        <v>108.82</v>
      </c>
      <c r="AA6" s="35">
        <f t="shared" si="4"/>
        <v>107.82</v>
      </c>
      <c r="AB6" s="35">
        <f t="shared" si="4"/>
        <v>116.09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715.34</v>
      </c>
      <c r="AU6" s="35">
        <f t="shared" ref="AU6:BC6" si="6">IF(AU7="",NA(),AU7)</f>
        <v>183.71</v>
      </c>
      <c r="AV6" s="35">
        <f t="shared" si="6"/>
        <v>209.93</v>
      </c>
      <c r="AW6" s="35">
        <f t="shared" si="6"/>
        <v>191.51</v>
      </c>
      <c r="AX6" s="35">
        <f t="shared" si="6"/>
        <v>213</v>
      </c>
      <c r="AY6" s="35">
        <f t="shared" si="6"/>
        <v>963.24</v>
      </c>
      <c r="AZ6" s="35">
        <f t="shared" si="6"/>
        <v>381.53</v>
      </c>
      <c r="BA6" s="35">
        <f t="shared" si="6"/>
        <v>391.54</v>
      </c>
      <c r="BB6" s="35">
        <f t="shared" si="6"/>
        <v>384.34</v>
      </c>
      <c r="BC6" s="35">
        <f t="shared" si="6"/>
        <v>359.47</v>
      </c>
      <c r="BD6" s="34" t="str">
        <f>IF(BD7="","",IF(BD7="-","【-】","【"&amp;SUBSTITUTE(TEXT(BD7,"#,##0.00"),"-","△")&amp;"】"))</f>
        <v>【264.34】</v>
      </c>
      <c r="BE6" s="35">
        <f>IF(BE7="",NA(),BE7)</f>
        <v>748.28</v>
      </c>
      <c r="BF6" s="35">
        <f t="shared" ref="BF6:BN6" si="7">IF(BF7="",NA(),BF7)</f>
        <v>714.57</v>
      </c>
      <c r="BG6" s="35">
        <f t="shared" si="7"/>
        <v>697.21</v>
      </c>
      <c r="BH6" s="35">
        <f t="shared" si="7"/>
        <v>664.73</v>
      </c>
      <c r="BI6" s="35">
        <f t="shared" si="7"/>
        <v>623.55999999999995</v>
      </c>
      <c r="BJ6" s="35">
        <f t="shared" si="7"/>
        <v>400.38</v>
      </c>
      <c r="BK6" s="35">
        <f t="shared" si="7"/>
        <v>393.27</v>
      </c>
      <c r="BL6" s="35">
        <f t="shared" si="7"/>
        <v>386.97</v>
      </c>
      <c r="BM6" s="35">
        <f t="shared" si="7"/>
        <v>380.58</v>
      </c>
      <c r="BN6" s="35">
        <f t="shared" si="7"/>
        <v>401.79</v>
      </c>
      <c r="BO6" s="34" t="str">
        <f>IF(BO7="","",IF(BO7="-","【-】","【"&amp;SUBSTITUTE(TEXT(BO7,"#,##0.00"),"-","△")&amp;"】"))</f>
        <v>【274.27】</v>
      </c>
      <c r="BP6" s="35">
        <f>IF(BP7="",NA(),BP7)</f>
        <v>100.18</v>
      </c>
      <c r="BQ6" s="35">
        <f t="shared" ref="BQ6:BY6" si="8">IF(BQ7="",NA(),BQ7)</f>
        <v>105.11</v>
      </c>
      <c r="BR6" s="35">
        <f t="shared" si="8"/>
        <v>104.59</v>
      </c>
      <c r="BS6" s="35">
        <f t="shared" si="8"/>
        <v>103.98</v>
      </c>
      <c r="BT6" s="35">
        <f t="shared" si="8"/>
        <v>112.12</v>
      </c>
      <c r="BU6" s="35">
        <f t="shared" si="8"/>
        <v>96.56</v>
      </c>
      <c r="BV6" s="35">
        <f t="shared" si="8"/>
        <v>100.47</v>
      </c>
      <c r="BW6" s="35">
        <f t="shared" si="8"/>
        <v>101.72</v>
      </c>
      <c r="BX6" s="35">
        <f t="shared" si="8"/>
        <v>102.38</v>
      </c>
      <c r="BY6" s="35">
        <f t="shared" si="8"/>
        <v>100.12</v>
      </c>
      <c r="BZ6" s="34" t="str">
        <f>IF(BZ7="","",IF(BZ7="-","【-】","【"&amp;SUBSTITUTE(TEXT(BZ7,"#,##0.00"),"-","△")&amp;"】"))</f>
        <v>【104.36】</v>
      </c>
      <c r="CA6" s="35">
        <f>IF(CA7="",NA(),CA7)</f>
        <v>227.79</v>
      </c>
      <c r="CB6" s="35">
        <f t="shared" ref="CB6:CJ6" si="9">IF(CB7="",NA(),CB7)</f>
        <v>217.43</v>
      </c>
      <c r="CC6" s="35">
        <f t="shared" si="9"/>
        <v>219.82</v>
      </c>
      <c r="CD6" s="35">
        <f t="shared" si="9"/>
        <v>222.44</v>
      </c>
      <c r="CE6" s="35">
        <f t="shared" si="9"/>
        <v>207.3</v>
      </c>
      <c r="CF6" s="35">
        <f t="shared" si="9"/>
        <v>177.14</v>
      </c>
      <c r="CG6" s="35">
        <f t="shared" si="9"/>
        <v>169.82</v>
      </c>
      <c r="CH6" s="35">
        <f t="shared" si="9"/>
        <v>168.2</v>
      </c>
      <c r="CI6" s="35">
        <f t="shared" si="9"/>
        <v>168.67</v>
      </c>
      <c r="CJ6" s="35">
        <f t="shared" si="9"/>
        <v>174.97</v>
      </c>
      <c r="CK6" s="34" t="str">
        <f>IF(CK7="","",IF(CK7="-","【-】","【"&amp;SUBSTITUTE(TEXT(CK7,"#,##0.00"),"-","△")&amp;"】"))</f>
        <v>【165.71】</v>
      </c>
      <c r="CL6" s="35">
        <f>IF(CL7="",NA(),CL7)</f>
        <v>54.76</v>
      </c>
      <c r="CM6" s="35">
        <f t="shared" ref="CM6:CU6" si="10">IF(CM7="",NA(),CM7)</f>
        <v>54.55</v>
      </c>
      <c r="CN6" s="35">
        <f t="shared" si="10"/>
        <v>54.86</v>
      </c>
      <c r="CO6" s="35">
        <f t="shared" si="10"/>
        <v>55</v>
      </c>
      <c r="CP6" s="35">
        <f t="shared" si="10"/>
        <v>54.32</v>
      </c>
      <c r="CQ6" s="35">
        <f t="shared" si="10"/>
        <v>55.64</v>
      </c>
      <c r="CR6" s="35">
        <f t="shared" si="10"/>
        <v>55.13</v>
      </c>
      <c r="CS6" s="35">
        <f t="shared" si="10"/>
        <v>54.77</v>
      </c>
      <c r="CT6" s="35">
        <f t="shared" si="10"/>
        <v>54.92</v>
      </c>
      <c r="CU6" s="35">
        <f t="shared" si="10"/>
        <v>55.63</v>
      </c>
      <c r="CV6" s="34" t="str">
        <f>IF(CV7="","",IF(CV7="-","【-】","【"&amp;SUBSTITUTE(TEXT(CV7,"#,##0.00"),"-","△")&amp;"】"))</f>
        <v>【60.41】</v>
      </c>
      <c r="CW6" s="35">
        <f>IF(CW7="",NA(),CW7)</f>
        <v>82.33</v>
      </c>
      <c r="CX6" s="35">
        <f t="shared" ref="CX6:DF6" si="11">IF(CX7="",NA(),CX7)</f>
        <v>82.53</v>
      </c>
      <c r="CY6" s="35">
        <f t="shared" si="11"/>
        <v>81.3</v>
      </c>
      <c r="CZ6" s="35">
        <f t="shared" si="11"/>
        <v>80.819999999999993</v>
      </c>
      <c r="DA6" s="35">
        <f t="shared" si="11"/>
        <v>81.41</v>
      </c>
      <c r="DB6" s="35">
        <f t="shared" si="11"/>
        <v>83.09</v>
      </c>
      <c r="DC6" s="35">
        <f t="shared" si="11"/>
        <v>83</v>
      </c>
      <c r="DD6" s="35">
        <f t="shared" si="11"/>
        <v>82.89</v>
      </c>
      <c r="DE6" s="35">
        <f t="shared" si="11"/>
        <v>82.66</v>
      </c>
      <c r="DF6" s="35">
        <f t="shared" si="11"/>
        <v>82.04</v>
      </c>
      <c r="DG6" s="34" t="str">
        <f>IF(DG7="","",IF(DG7="-","【-】","【"&amp;SUBSTITUTE(TEXT(DG7,"#,##0.00"),"-","△")&amp;"】"))</f>
        <v>【89.93】</v>
      </c>
      <c r="DH6" s="35">
        <f>IF(DH7="",NA(),DH7)</f>
        <v>43.11</v>
      </c>
      <c r="DI6" s="35">
        <f t="shared" ref="DI6:DQ6" si="12">IF(DI7="",NA(),DI7)</f>
        <v>47.35</v>
      </c>
      <c r="DJ6" s="35">
        <f t="shared" si="12"/>
        <v>49</v>
      </c>
      <c r="DK6" s="35">
        <f t="shared" si="12"/>
        <v>50.78</v>
      </c>
      <c r="DL6" s="35">
        <f t="shared" si="12"/>
        <v>53.01</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5">
        <f t="shared" si="13"/>
        <v>1.77</v>
      </c>
      <c r="DV6" s="35">
        <f t="shared" si="13"/>
        <v>1.42</v>
      </c>
      <c r="DW6" s="35">
        <f t="shared" si="13"/>
        <v>0.79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0.23</v>
      </c>
      <c r="EE6" s="35">
        <f t="shared" ref="EE6:EM6" si="14">IF(EE7="",NA(),EE7)</f>
        <v>0.65</v>
      </c>
      <c r="EF6" s="35">
        <f t="shared" si="14"/>
        <v>0.22</v>
      </c>
      <c r="EG6" s="35">
        <f t="shared" si="14"/>
        <v>0.37</v>
      </c>
      <c r="EH6" s="35">
        <f t="shared" si="14"/>
        <v>0.17</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62090</v>
      </c>
      <c r="D7" s="37">
        <v>46</v>
      </c>
      <c r="E7" s="37">
        <v>1</v>
      </c>
      <c r="F7" s="37">
        <v>0</v>
      </c>
      <c r="G7" s="37">
        <v>1</v>
      </c>
      <c r="H7" s="37" t="s">
        <v>105</v>
      </c>
      <c r="I7" s="37" t="s">
        <v>106</v>
      </c>
      <c r="J7" s="37" t="s">
        <v>107</v>
      </c>
      <c r="K7" s="37" t="s">
        <v>108</v>
      </c>
      <c r="L7" s="37" t="s">
        <v>109</v>
      </c>
      <c r="M7" s="37" t="s">
        <v>110</v>
      </c>
      <c r="N7" s="38" t="s">
        <v>111</v>
      </c>
      <c r="O7" s="38">
        <v>48.16</v>
      </c>
      <c r="P7" s="38">
        <v>96.65</v>
      </c>
      <c r="Q7" s="38">
        <v>4212</v>
      </c>
      <c r="R7" s="38">
        <v>27257</v>
      </c>
      <c r="S7" s="38">
        <v>214.67</v>
      </c>
      <c r="T7" s="38">
        <v>126.97</v>
      </c>
      <c r="U7" s="38">
        <v>26292</v>
      </c>
      <c r="V7" s="38">
        <v>61</v>
      </c>
      <c r="W7" s="38">
        <v>431.02</v>
      </c>
      <c r="X7" s="38">
        <v>104.52</v>
      </c>
      <c r="Y7" s="38">
        <v>108.74</v>
      </c>
      <c r="Z7" s="38">
        <v>108.82</v>
      </c>
      <c r="AA7" s="38">
        <v>107.82</v>
      </c>
      <c r="AB7" s="38">
        <v>116.09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715.34</v>
      </c>
      <c r="AU7" s="38">
        <v>183.71</v>
      </c>
      <c r="AV7" s="38">
        <v>209.93</v>
      </c>
      <c r="AW7" s="38">
        <v>191.51</v>
      </c>
      <c r="AX7" s="38">
        <v>213</v>
      </c>
      <c r="AY7" s="38">
        <v>963.24</v>
      </c>
      <c r="AZ7" s="38">
        <v>381.53</v>
      </c>
      <c r="BA7" s="38">
        <v>391.54</v>
      </c>
      <c r="BB7" s="38">
        <v>384.34</v>
      </c>
      <c r="BC7" s="38">
        <v>359.47</v>
      </c>
      <c r="BD7" s="38">
        <v>264.33999999999997</v>
      </c>
      <c r="BE7" s="38">
        <v>748.28</v>
      </c>
      <c r="BF7" s="38">
        <v>714.57</v>
      </c>
      <c r="BG7" s="38">
        <v>697.21</v>
      </c>
      <c r="BH7" s="38">
        <v>664.73</v>
      </c>
      <c r="BI7" s="38">
        <v>623.55999999999995</v>
      </c>
      <c r="BJ7" s="38">
        <v>400.38</v>
      </c>
      <c r="BK7" s="38">
        <v>393.27</v>
      </c>
      <c r="BL7" s="38">
        <v>386.97</v>
      </c>
      <c r="BM7" s="38">
        <v>380.58</v>
      </c>
      <c r="BN7" s="38">
        <v>401.79</v>
      </c>
      <c r="BO7" s="38">
        <v>274.27</v>
      </c>
      <c r="BP7" s="38">
        <v>100.18</v>
      </c>
      <c r="BQ7" s="38">
        <v>105.11</v>
      </c>
      <c r="BR7" s="38">
        <v>104.59</v>
      </c>
      <c r="BS7" s="38">
        <v>103.98</v>
      </c>
      <c r="BT7" s="38">
        <v>112.12</v>
      </c>
      <c r="BU7" s="38">
        <v>96.56</v>
      </c>
      <c r="BV7" s="38">
        <v>100.47</v>
      </c>
      <c r="BW7" s="38">
        <v>101.72</v>
      </c>
      <c r="BX7" s="38">
        <v>102.38</v>
      </c>
      <c r="BY7" s="38">
        <v>100.12</v>
      </c>
      <c r="BZ7" s="38">
        <v>104.36</v>
      </c>
      <c r="CA7" s="38">
        <v>227.79</v>
      </c>
      <c r="CB7" s="38">
        <v>217.43</v>
      </c>
      <c r="CC7" s="38">
        <v>219.82</v>
      </c>
      <c r="CD7" s="38">
        <v>222.44</v>
      </c>
      <c r="CE7" s="38">
        <v>207.3</v>
      </c>
      <c r="CF7" s="38">
        <v>177.14</v>
      </c>
      <c r="CG7" s="38">
        <v>169.82</v>
      </c>
      <c r="CH7" s="38">
        <v>168.2</v>
      </c>
      <c r="CI7" s="38">
        <v>168.67</v>
      </c>
      <c r="CJ7" s="38">
        <v>174.97</v>
      </c>
      <c r="CK7" s="38">
        <v>165.71</v>
      </c>
      <c r="CL7" s="38">
        <v>54.76</v>
      </c>
      <c r="CM7" s="38">
        <v>54.55</v>
      </c>
      <c r="CN7" s="38">
        <v>54.86</v>
      </c>
      <c r="CO7" s="38">
        <v>55</v>
      </c>
      <c r="CP7" s="38">
        <v>54.32</v>
      </c>
      <c r="CQ7" s="38">
        <v>55.64</v>
      </c>
      <c r="CR7" s="38">
        <v>55.13</v>
      </c>
      <c r="CS7" s="38">
        <v>54.77</v>
      </c>
      <c r="CT7" s="38">
        <v>54.92</v>
      </c>
      <c r="CU7" s="38">
        <v>55.63</v>
      </c>
      <c r="CV7" s="38">
        <v>60.41</v>
      </c>
      <c r="CW7" s="38">
        <v>82.33</v>
      </c>
      <c r="CX7" s="38">
        <v>82.53</v>
      </c>
      <c r="CY7" s="38">
        <v>81.3</v>
      </c>
      <c r="CZ7" s="38">
        <v>80.819999999999993</v>
      </c>
      <c r="DA7" s="38">
        <v>81.41</v>
      </c>
      <c r="DB7" s="38">
        <v>83.09</v>
      </c>
      <c r="DC7" s="38">
        <v>83</v>
      </c>
      <c r="DD7" s="38">
        <v>82.89</v>
      </c>
      <c r="DE7" s="38">
        <v>82.66</v>
      </c>
      <c r="DF7" s="38">
        <v>82.04</v>
      </c>
      <c r="DG7" s="38">
        <v>89.93</v>
      </c>
      <c r="DH7" s="38">
        <v>43.11</v>
      </c>
      <c r="DI7" s="38">
        <v>47.35</v>
      </c>
      <c r="DJ7" s="38">
        <v>49</v>
      </c>
      <c r="DK7" s="38">
        <v>50.78</v>
      </c>
      <c r="DL7" s="38">
        <v>53.01</v>
      </c>
      <c r="DM7" s="38">
        <v>39.06</v>
      </c>
      <c r="DN7" s="38">
        <v>46.66</v>
      </c>
      <c r="DO7" s="38">
        <v>47.46</v>
      </c>
      <c r="DP7" s="38">
        <v>48.49</v>
      </c>
      <c r="DQ7" s="38">
        <v>48.05</v>
      </c>
      <c r="DR7" s="38">
        <v>48.12</v>
      </c>
      <c r="DS7" s="38">
        <v>0</v>
      </c>
      <c r="DT7" s="38">
        <v>0</v>
      </c>
      <c r="DU7" s="38">
        <v>1.77</v>
      </c>
      <c r="DV7" s="38">
        <v>1.42</v>
      </c>
      <c r="DW7" s="38">
        <v>0.79</v>
      </c>
      <c r="DX7" s="38">
        <v>8.8699999999999992</v>
      </c>
      <c r="DY7" s="38">
        <v>9.85</v>
      </c>
      <c r="DZ7" s="38">
        <v>9.7100000000000009</v>
      </c>
      <c r="EA7" s="38">
        <v>12.79</v>
      </c>
      <c r="EB7" s="38">
        <v>13.39</v>
      </c>
      <c r="EC7" s="38">
        <v>15.89</v>
      </c>
      <c r="ED7" s="38">
        <v>0.23</v>
      </c>
      <c r="EE7" s="38">
        <v>0.65</v>
      </c>
      <c r="EF7" s="38">
        <v>0.22</v>
      </c>
      <c r="EG7" s="38">
        <v>0.37</v>
      </c>
      <c r="EH7" s="38">
        <v>0.17</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2019-01-23T06:15:35Z</cp:lastPrinted>
  <dcterms:created xsi:type="dcterms:W3CDTF">2018-12-03T08:26:54Z</dcterms:created>
  <dcterms:modified xsi:type="dcterms:W3CDTF">2019-01-28T06:39:32Z</dcterms:modified>
  <cp:category/>
</cp:coreProperties>
</file>