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61.250\data\環境整備課\４．上水道係\【上水道・下水道】公営企業に係る「経営比較分析表」の分析等について\Ｈ29分\【経営比較分析表】2017_063614_46_010\"/>
    </mc:Choice>
  </mc:AlternateContent>
  <workbookProtection workbookAlgorithmName="SHA-512" workbookHashValue="e2Xsq7HtlLW7ERgYKaP7EBQEmavMOH7XmeptyHuPRzZEQnrqp6gSf9B5TDGBoJtB16pEJEfCRzQ+myqupdjvFQ==" workbookSaltValue="t9SlmdU2/ZlV/6s9MMX2Bw==" workbookSpinCount="100000" lockStructure="1"/>
  <bookViews>
    <workbookView xWindow="0" yWindow="0" windowWidth="24000" windowHeight="8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<sst xmlns="http://schemas.openxmlformats.org/spreadsheetml/2006/main" count="232" uniqueCount="120">
  <si>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</si>
  <si>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</si>
  <si>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</si>
  <si>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</si>
  <si>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</si>
  <si>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</si>
  <si>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</si>
  <si>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</si>
  <si>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</si>
  <si>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</si>
  <si>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</si>
  <si>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</si>
  <si>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</si>
  <si>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</si>
  <si>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</si>
  <si>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</si>
  <si>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</si>
  <si>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</si>
  <si>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</si>
  <si>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</si>
  <si>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</si>
  <si>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</si>
  <si>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</si>
  <si>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</si>
  <si>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</si>
  <si>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</si>
  <si>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</si>
  <si>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</si>
  <si>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</si>
  <si>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</si>
  <si>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</si>
  <si>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</si>
  <si>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</si>
  <si>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</si>
  <si>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</si>
  <si>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</si>
  <si>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</si>
  <si>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</si>
  <si>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</si>
  <si>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</si>
  <si>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</si>
  <si>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</si>
  <si>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</si>
  <si>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</si>
  <si>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</si>
  <si>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</si>
  <si>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</si>
  <si>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</si>
  <si>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</si>
  <si>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</si>
  <si>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</si>
  <si>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</si>
  <si>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</si>
  <si>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</si>
  <si>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</si>
  <si>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</si>
  <si>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</si>
  <si>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</si>
  <si>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</si>
  <si>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</si>
  <si>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</si>
  <si>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</si>
  <si>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</si>
  <si>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</si>
  <si>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</si>
  <si>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</si>
  <si>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</si>
  <si>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</si>
  <si>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</si>
  <si>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</si>
  <si>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</si>
  <si>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</si>
  <si>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</si>
  <si>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</si>
  <si>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</si>
  <si>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</si>
  <si>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</si>
  <si>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</si>
  <si>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</si>
  <si>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</si>
  <si>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</si>
  <si>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</si>
  <si>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</si>
  <si>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</si>
  <si>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</si>
  <si>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</si>
  <si>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</si>
  <si>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</si>
  <si>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</si>
  <si>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</si>
  <si>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</si>
  <si>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</si>
  <si>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</si>
  <si>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</si>
  <si>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</si>
  <si>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</si>
  <si>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</si>
  <si>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</si>
  <si>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</si>
  <si>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</si>
  <si>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</si>
  <si>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</si>
  <si>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</si>
  <si>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</si>
  <si>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</si>
  <si>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</si>
  <si>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</si>
  <si>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</si>
  <si>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</si>
  <si>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</si>
  <si>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</si>
  <si>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</si>
  <si>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</si>
  <si>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</si>
  <si>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</si>
  <si>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</si>
  <si>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</si>
  <si>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
　近年の実績として、中央監視装置の更新事業等により減価償却費が増加する一方、高料金対策費が減少したため経営は悪化しており、この欠損金は利益積立金での補填となります。
　今後は高料金対策費の算定基礎である資本費が減少傾向で推移することから、高料金対策費も減少する見込みでありますが、受水費が減少することにより、経営は安定する見込みです。しかし、水道事業は独立採算を原則としている観点からも、依然として多い自家用井戸水から水道水への切り替え促進による給水量の増加対策が必要であります。また、将来給水人口が減少すると予測されているため、大規模な施設整備など必要に応じて料金改定も実施する必要があると考えております。
④企業債残高対給水収益比率について
　類似団体と比較して債務残高が高い原因は、自家用井戸水の使用が多いため給水収益が少ないことと、当町では２次拡張事業や老朽管の更新事業を実施済みで施設整備に係る費用を投資したためであります。
　平成２９年度末現在は、法定耐用年数を経過した老朽化資産の割合は０％であり、企業債の償還計画によると、大規模な更新需要が発生してくる平成３４年度までには企業債残高の減少により類似団体と同程度の４００％まで低下する見込みとなっております。</t>
    <rPh sb="33" eb="34">
      <t>トウ</t>
    </rPh>
    <rPh sb="117" eb="119">
      <t>ゲンショウ</t>
    </rPh>
    <rPh sb="119" eb="121">
      <t>ケイコウ</t>
    </rPh>
    <rPh sb="122" eb="124">
      <t>スイイ</t>
    </rPh>
    <rPh sb="138" eb="140">
      <t>ゲンショウ</t>
    </rPh>
    <rPh sb="152" eb="154">
      <t>ジュスイ</t>
    </rPh>
    <rPh sb="154" eb="155">
      <t>ヒ</t>
    </rPh>
    <rPh sb="156" eb="158">
      <t>ゲンショウ</t>
    </rPh>
    <phoneticPr fontId="4"/>
  </si>
  <si>
    <t>②管路経年化率について
　平成２９年度末現在は経年化管路が無く０％で、２次拡張事業や老朽管更新事業による実績となっております。
　金山町では現在、配水池の耐震化や老朽化管路の更新に向けた整備計画を策定中であり、その中で１０年後の管路の経年化率は４％、２０年後の管路の経年化率は４１％と見込んでいるところです。
　施設整備に向けた考え方は、アセットマネジメントや水需要を考慮した管網計算を実施した後、管路のダウンサイジングまたは施設のスペックダウンを検討し、適正な事業規模での施設整備を図っていく予定です。また、平成２年から平成１１年まで布設した管路の割合が７９％と非常に多くなっているため、アセットマネジメントによる更新時期を検討し、事業の平準化を図っていかなくてはなりません。</t>
    <phoneticPr fontId="4"/>
  </si>
  <si>
    <t>　収入対策としての当町の一番の課題は、井戸水使用が多く有収水量が類似団体と比較して極端に少ないことであります。この課題解決に向けて、住民への水道水の安全性のＰＲやリフォーム等に併せた水道水への切り替えを１世帯でも多く促進し、１人１日あたり給水量を増加させ、給水人口が減少する中で有収水量を維持していくことが重要です。また、経営健全化のための施策として、広域連携を推進し、水道事業に係る費用を抑制するための具体的な検討を実施してまいります。
　今後も事業を継続していくためには、施設の更新や財源の検討が必要となりますが、今後策定予定の経営戦略や新水道ビジョンにおいては、水道事業の現状を住民や議会に周知・報告し、意見を反映しながら水道事業を継続していく考え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</si>
</sst>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0.04</c:v>
                </c:pt>
                <c:pt idx="1">
                  <c:v>0.06</c:v>
                </c:pt>
                <c:pt idx="2" formatCode="#,##0.00;&quot;△&quot;#,##0.00">
                  <c:v>0</c:v>
                </c:pt>
                <c:pt idx="3">
                  <c:v>0.06</c:v>
                </c:pt>
                <c:pt idx="4">
                  <c:v>0.39</c:v>
                </c:pt>
              </c:numCache>
            </c:numRef>
          </c:val>
          <c:extLst>
            <c:ext xmlns:c16="http://schemas.microsoft.com/office/drawing/2014/chart" uri="{C3380CC4-5D6E-409C-BE32-E72D297353CC}">
              <c16:uniqueId val="{00000000-2998-497A-AE45-AD94843765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2998-497A-AE45-AD94843765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36.83</c:v>
                </c:pt>
                <c:pt idx="1">
                  <c:v>34.22</c:v>
                </c:pt>
                <c:pt idx="2">
                  <c:v>36.22</c:v>
                </c:pt>
                <c:pt idx="3">
                  <c:v>39.33</c:v>
                </c:pt>
                <c:pt idx="4">
                  <c:v>40.18</c:v>
                </c:pt>
              </c:numCache>
            </c:numRef>
          </c:val>
          <c:extLst>
            <c:ext xmlns:c16="http://schemas.microsoft.com/office/drawing/2014/chart" uri="{C3380CC4-5D6E-409C-BE32-E72D297353CC}">
              <c16:uniqueId val="{00000000-F6FB-4C43-8FD1-C72828DB94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F6FB-4C43-8FD1-C72828DB94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83.17</c:v>
                </c:pt>
                <c:pt idx="1">
                  <c:v>86.41</c:v>
                </c:pt>
                <c:pt idx="2">
                  <c:v>81.16</c:v>
                </c:pt>
                <c:pt idx="3">
                  <c:v>75.7</c:v>
                </c:pt>
                <c:pt idx="4">
                  <c:v>73.959999999999994</c:v>
                </c:pt>
              </c:numCache>
            </c:numRef>
          </c:val>
          <c:extLst>
            <c:ext xmlns:c16="http://schemas.microsoft.com/office/drawing/2014/chart" uri="{C3380CC4-5D6E-409C-BE32-E72D297353CC}">
              <c16:uniqueId val="{00000000-17D1-4F27-8643-9EB3D33D6D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17D1-4F27-8643-9EB3D33D6D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114.26</c:v>
                </c:pt>
                <c:pt idx="1">
                  <c:v>93.42</c:v>
                </c:pt>
                <c:pt idx="2">
                  <c:v>86.58</c:v>
                </c:pt>
                <c:pt idx="3">
                  <c:v>94.62</c:v>
                </c:pt>
                <c:pt idx="4">
                  <c:v>98.54</c:v>
                </c:pt>
              </c:numCache>
            </c:numRef>
          </c:val>
          <c:extLst>
            <c:ext xmlns:c16="http://schemas.microsoft.com/office/drawing/2014/chart" uri="{C3380CC4-5D6E-409C-BE32-E72D297353CC}">
              <c16:uniqueId val="{00000000-6259-4444-99DA-04A3152338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6259-4444-99DA-04A3152338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33.369999999999997</c:v>
                </c:pt>
                <c:pt idx="1">
                  <c:v>32.83</c:v>
                </c:pt>
                <c:pt idx="2">
                  <c:v>35.07</c:v>
                </c:pt>
                <c:pt idx="3">
                  <c:v>37.299999999999997</c:v>
                </c:pt>
                <c:pt idx="4">
                  <c:v>39.33</c:v>
                </c:pt>
              </c:numCache>
            </c:numRef>
          </c:val>
          <c:extLst>
            <c:ext xmlns:c16="http://schemas.microsoft.com/office/drawing/2014/chart" uri="{C3380CC4-5D6E-409C-BE32-E72D297353CC}">
              <c16:uniqueId val="{00000000-0AA8-47FD-A16B-0D14401F19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0AA8-47FD-A16B-0D14401F19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24-44D9-B57F-075131E873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4724-44D9-B57F-075131E873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7</c:v>
                </c:pt>
                <c:pt idx="4" formatCode="#,##0.00;&quot;△&quot;#,##0.00;&quot;-&quot;">
                  <c:v>2.6</c:v>
                </c:pt>
              </c:numCache>
            </c:numRef>
          </c:val>
          <c:extLst>
            <c:ext xmlns:c16="http://schemas.microsoft.com/office/drawing/2014/chart" uri="{C3380CC4-5D6E-409C-BE32-E72D297353CC}">
              <c16:uniqueId val="{00000000-EC38-460D-860A-1339BE6CBE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EC38-460D-860A-1339BE6CBE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3549.36</c:v>
                </c:pt>
                <c:pt idx="1">
                  <c:v>1934.4</c:v>
                </c:pt>
                <c:pt idx="2">
                  <c:v>172.16</c:v>
                </c:pt>
                <c:pt idx="3">
                  <c:v>144.22999999999999</c:v>
                </c:pt>
                <c:pt idx="4">
                  <c:v>139.1</c:v>
                </c:pt>
              </c:numCache>
            </c:numRef>
          </c:val>
          <c:extLst>
            <c:ext xmlns:c16="http://schemas.microsoft.com/office/drawing/2014/chart" uri="{C3380CC4-5D6E-409C-BE32-E72D297353CC}">
              <c16:uniqueId val="{00000000-ADBD-46D8-9A1C-6C8BD7849F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ADBD-46D8-9A1C-6C8BD7849F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828.77</c:v>
                </c:pt>
                <c:pt idx="1">
                  <c:v>789.78</c:v>
                </c:pt>
                <c:pt idx="2">
                  <c:v>728.89</c:v>
                </c:pt>
                <c:pt idx="3">
                  <c:v>654.72</c:v>
                </c:pt>
                <c:pt idx="4">
                  <c:v>603.54999999999995</c:v>
                </c:pt>
              </c:numCache>
            </c:numRef>
          </c:val>
          <c:extLst>
            <c:ext xmlns:c16="http://schemas.microsoft.com/office/drawing/2014/chart" uri="{C3380CC4-5D6E-409C-BE32-E72D297353CC}">
              <c16:uniqueId val="{00000000-7522-49BE-AB5D-3EE0FEBBE0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7522-49BE-AB5D-3EE0FEBBE0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67.760000000000005</c:v>
                </c:pt>
                <c:pt idx="1">
                  <c:v>66.180000000000007</c:v>
                </c:pt>
                <c:pt idx="2">
                  <c:v>62.6</c:v>
                </c:pt>
                <c:pt idx="3">
                  <c:v>64.319999999999993</c:v>
                </c:pt>
                <c:pt idx="4">
                  <c:v>63.71</c:v>
                </c:pt>
              </c:numCache>
            </c:numRef>
          </c:val>
          <c:extLst>
            <c:ext xmlns:c16="http://schemas.microsoft.com/office/drawing/2014/chart" uri="{C3380CC4-5D6E-409C-BE32-E72D297353CC}">
              <c16:uniqueId val="{00000000-CB4E-48CE-ACBF-21FB54DC7A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CB4E-48CE-ACBF-21FB54DC7A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427.84</c:v>
                </c:pt>
                <c:pt idx="1">
                  <c:v>441.57</c:v>
                </c:pt>
                <c:pt idx="2">
                  <c:v>466.51</c:v>
                </c:pt>
                <c:pt idx="3">
                  <c:v>455.27</c:v>
                </c:pt>
                <c:pt idx="4">
                  <c:v>457.59</c:v>
                </c:pt>
              </c:numCache>
            </c:numRef>
          </c:val>
          <c:extLst>
            <c:ext xmlns:c16="http://schemas.microsoft.com/office/drawing/2014/chart" uri="{C3380CC4-5D6E-409C-BE32-E72D297353CC}">
              <c16:uniqueId val="{00000000-FC60-4687-B267-E8E59ED4B5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FC60-4687-B267-E8E59ED4B5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Normal="100" workbookViewId="0">
      <selection activeCell="AV59" sqref="AV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金山町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5674</v>
      </c>
      <c r="AM8" s="59"/>
      <c r="AN8" s="59"/>
      <c r="AO8" s="59"/>
      <c r="AP8" s="59"/>
      <c r="AQ8" s="59"/>
      <c r="AR8" s="59"/>
      <c r="AS8" s="59"/>
      <c r="AT8" s="50">
        <f>データ!$S$6</f>
        <v>161.66999999999999</v>
      </c>
      <c r="AU8" s="51"/>
      <c r="AV8" s="51"/>
      <c r="AW8" s="51"/>
      <c r="AX8" s="51"/>
      <c r="AY8" s="51"/>
      <c r="AZ8" s="51"/>
      <c r="BA8" s="51"/>
      <c r="BB8" s="52">
        <f>データ!$T$6</f>
        <v>35.1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v>
      </c>
      <c r="J10" s="51"/>
      <c r="K10" s="51"/>
      <c r="L10" s="51"/>
      <c r="M10" s="51"/>
      <c r="N10" s="51"/>
      <c r="O10" s="62"/>
      <c r="P10" s="52">
        <f>データ!$P$6</f>
        <v>99.02</v>
      </c>
      <c r="Q10" s="52"/>
      <c r="R10" s="52"/>
      <c r="S10" s="52"/>
      <c r="T10" s="52"/>
      <c r="U10" s="52"/>
      <c r="V10" s="52"/>
      <c r="W10" s="59">
        <f>データ!$Q$6</f>
        <v>5290</v>
      </c>
      <c r="X10" s="59"/>
      <c r="Y10" s="59"/>
      <c r="Z10" s="59"/>
      <c r="AA10" s="59"/>
      <c r="AB10" s="59"/>
      <c r="AC10" s="59"/>
      <c r="AD10" s="2"/>
      <c r="AE10" s="2"/>
      <c r="AF10" s="2"/>
      <c r="AG10" s="2"/>
      <c r="AH10" s="4"/>
      <c r="AI10" s="4"/>
      <c r="AJ10" s="4"/>
      <c r="AK10" s="4"/>
      <c r="AL10" s="59">
        <f>データ!$U$6</f>
        <v>5560</v>
      </c>
      <c r="AM10" s="59"/>
      <c r="AN10" s="59"/>
      <c r="AO10" s="59"/>
      <c r="AP10" s="59"/>
      <c r="AQ10" s="59"/>
      <c r="AR10" s="59"/>
      <c r="AS10" s="59"/>
      <c r="AT10" s="50">
        <f>データ!$V$6</f>
        <v>55</v>
      </c>
      <c r="AU10" s="51"/>
      <c r="AV10" s="51"/>
      <c r="AW10" s="51"/>
      <c r="AX10" s="51"/>
      <c r="AY10" s="51"/>
      <c r="AZ10" s="51"/>
      <c r="BA10" s="51"/>
      <c r="BB10" s="52">
        <f>データ!$W$6</f>
        <v>101.09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3j/Yn2qe1K4rnLavYRRVjcWJ4PqJhK6r9mtaV0fpf1bqSasjZWiLPwcrAOTGc8C5emUokKktZYCILr+I+4lxg==" saltValue="ZRB6yyqTnv02SEurSdVqH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63614</v>
      </c>
      <c r="D6" s="33">
        <f t="shared" si="3"/>
        <v>46</v>
      </c>
      <c r="E6" s="33">
        <f t="shared" si="3"/>
        <v>1</v>
      </c>
      <c r="F6" s="33">
        <f t="shared" si="3"/>
        <v>0</v>
      </c>
      <c r="G6" s="33">
        <f t="shared" si="3"/>
        <v>1</v>
      </c>
      <c r="H6" s="33" t="str">
        <f t="shared" si="3"/>
        <v>山形県　金山町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75</v>
      </c>
      <c r="P6" s="34">
        <f t="shared" si="3"/>
        <v>99.02</v>
      </c>
      <c r="Q6" s="34">
        <f t="shared" si="3"/>
        <v>5290</v>
      </c>
      <c r="R6" s="34">
        <f t="shared" si="3"/>
        <v>5674</v>
      </c>
      <c r="S6" s="34">
        <f t="shared" si="3"/>
        <v>161.66999999999999</v>
      </c>
      <c r="T6" s="34">
        <f t="shared" si="3"/>
        <v>35.1</v>
      </c>
      <c r="U6" s="34">
        <f t="shared" si="3"/>
        <v>5560</v>
      </c>
      <c r="V6" s="34">
        <f t="shared" si="3"/>
        <v>55</v>
      </c>
      <c r="W6" s="34">
        <f t="shared" si="3"/>
        <v>101.09</v>
      </c>
      <c r="X6" s="35">
        <f>IF(X7="",NA(),X7)</f>
        <v>114.26</v>
      </c>
      <c r="Y6" s="35">
        <f t="shared" ref="Y6:AG6" si="4">IF(Y7="",NA(),Y7)</f>
        <v>93.42</v>
      </c>
      <c r="Z6" s="35">
        <f t="shared" si="4"/>
        <v>86.58</v>
      </c>
      <c r="AA6" s="35">
        <f t="shared" si="4"/>
        <v>94.62</v>
      </c>
      <c r="AB6" s="35">
        <f t="shared" si="4"/>
        <v>98.54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5">
        <f t="shared" si="5"/>
        <v>7</v>
      </c>
      <c r="AM6" s="35">
        <f t="shared" si="5"/>
        <v>2.6</v>
      </c>
      <c r="AN6" s="35">
        <f t="shared" si="5"/>
        <v>28.31</v>
      </c>
      <c r="AO6" s="35">
        <f t="shared" si="5"/>
        <v>13.46</v>
      </c>
      <c r="AP6" s="35">
        <f t="shared" si="5"/>
        <v>12.59</v>
      </c>
      <c r="AQ6" s="35">
        <f t="shared" si="5"/>
        <v>12.44</v>
      </c>
      <c r="AR6" s="35">
        <f t="shared" si="5"/>
        <v>16.399999999999999</v>
      </c>
      <c r="AS6" s="34" t="str">
        <f>IF(AS7="","",IF(AS7="-","【-】","【"&amp;SUBSTITUTE(TEXT(AS7,"#,##0.00"),"-","△")&amp;"】"))</f>
        <v>【0.85】</v>
      </c>
      <c r="AT6" s="35">
        <f>IF(AT7="",NA(),AT7)</f>
        <v>3549.36</v>
      </c>
      <c r="AU6" s="35">
        <f t="shared" ref="AU6:BC6" si="6">IF(AU7="",NA(),AU7)</f>
        <v>1934.4</v>
      </c>
      <c r="AV6" s="35">
        <f t="shared" si="6"/>
        <v>172.16</v>
      </c>
      <c r="AW6" s="35">
        <f t="shared" si="6"/>
        <v>144.22999999999999</v>
      </c>
      <c r="AX6" s="35">
        <f t="shared" si="6"/>
        <v>139.1</v>
      </c>
      <c r="AY6" s="35">
        <f t="shared" si="6"/>
        <v>1164.51</v>
      </c>
      <c r="AZ6" s="35">
        <f t="shared" si="6"/>
        <v>434.72</v>
      </c>
      <c r="BA6" s="35">
        <f t="shared" si="6"/>
        <v>416.14</v>
      </c>
      <c r="BB6" s="35">
        <f t="shared" si="6"/>
        <v>371.89</v>
      </c>
      <c r="BC6" s="35">
        <f t="shared" si="6"/>
        <v>293.23</v>
      </c>
      <c r="BD6" s="34" t="str">
        <f>IF(BD7="","",IF(BD7="-","【-】","【"&amp;SUBSTITUTE(TEXT(BD7,"#,##0.00"),"-","△")&amp;"】"))</f>
        <v>【264.34】</v>
      </c>
      <c r="BE6" s="35">
        <f>IF(BE7="",NA(),BE7)</f>
        <v>828.77</v>
      </c>
      <c r="BF6" s="35">
        <f t="shared" ref="BF6:BN6" si="7">IF(BF7="",NA(),BF7)</f>
        <v>789.78</v>
      </c>
      <c r="BG6" s="35">
        <f t="shared" si="7"/>
        <v>728.89</v>
      </c>
      <c r="BH6" s="35">
        <f t="shared" si="7"/>
        <v>654.72</v>
      </c>
      <c r="BI6" s="35">
        <f t="shared" si="7"/>
        <v>603.54999999999995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67.760000000000005</v>
      </c>
      <c r="BQ6" s="35">
        <f t="shared" ref="BQ6:BY6" si="8">IF(BQ7="",NA(),BQ7)</f>
        <v>66.180000000000007</v>
      </c>
      <c r="BR6" s="35">
        <f t="shared" si="8"/>
        <v>62.6</v>
      </c>
      <c r="BS6" s="35">
        <f t="shared" si="8"/>
        <v>64.319999999999993</v>
      </c>
      <c r="BT6" s="35">
        <f t="shared" si="8"/>
        <v>63.71</v>
      </c>
      <c r="BU6" s="35">
        <f t="shared" si="8"/>
        <v>90.64</v>
      </c>
      <c r="BV6" s="35">
        <f t="shared" si="8"/>
        <v>93.66</v>
      </c>
      <c r="BW6" s="35">
        <f t="shared" si="8"/>
        <v>92.76</v>
      </c>
      <c r="BX6" s="35">
        <f t="shared" si="8"/>
        <v>93.28</v>
      </c>
      <c r="BY6" s="35">
        <f t="shared" si="8"/>
        <v>87.51</v>
      </c>
      <c r="BZ6" s="34" t="str">
        <f>IF(BZ7="","",IF(BZ7="-","【-】","【"&amp;SUBSTITUTE(TEXT(BZ7,"#,##0.00"),"-","△")&amp;"】"))</f>
        <v>【104.36】</v>
      </c>
      <c r="CA6" s="35">
        <f>IF(CA7="",NA(),CA7)</f>
        <v>427.84</v>
      </c>
      <c r="CB6" s="35">
        <f t="shared" ref="CB6:CJ6" si="9">IF(CB7="",NA(),CB7)</f>
        <v>441.57</v>
      </c>
      <c r="CC6" s="35">
        <f t="shared" si="9"/>
        <v>466.51</v>
      </c>
      <c r="CD6" s="35">
        <f t="shared" si="9"/>
        <v>455.27</v>
      </c>
      <c r="CE6" s="35">
        <f t="shared" si="9"/>
        <v>457.59</v>
      </c>
      <c r="CF6" s="35">
        <f t="shared" si="9"/>
        <v>213.52</v>
      </c>
      <c r="CG6" s="35">
        <f t="shared" si="9"/>
        <v>208.21</v>
      </c>
      <c r="CH6" s="35">
        <f t="shared" si="9"/>
        <v>208.67</v>
      </c>
      <c r="CI6" s="35">
        <f t="shared" si="9"/>
        <v>208.29</v>
      </c>
      <c r="CJ6" s="35">
        <f t="shared" si="9"/>
        <v>218.42</v>
      </c>
      <c r="CK6" s="34" t="str">
        <f>IF(CK7="","",IF(CK7="-","【-】","【"&amp;SUBSTITUTE(TEXT(CK7,"#,##0.00"),"-","△")&amp;"】"))</f>
        <v>【165.71】</v>
      </c>
      <c r="CL6" s="35">
        <f>IF(CL7="",NA(),CL7)</f>
        <v>36.83</v>
      </c>
      <c r="CM6" s="35">
        <f t="shared" ref="CM6:CU6" si="10">IF(CM7="",NA(),CM7)</f>
        <v>34.22</v>
      </c>
      <c r="CN6" s="35">
        <f t="shared" si="10"/>
        <v>36.22</v>
      </c>
      <c r="CO6" s="35">
        <f t="shared" si="10"/>
        <v>39.33</v>
      </c>
      <c r="CP6" s="35">
        <f t="shared" si="10"/>
        <v>40.18</v>
      </c>
      <c r="CQ6" s="35">
        <f t="shared" si="10"/>
        <v>49.77</v>
      </c>
      <c r="CR6" s="35">
        <f t="shared" si="10"/>
        <v>49.22</v>
      </c>
      <c r="CS6" s="35">
        <f t="shared" si="10"/>
        <v>49.08</v>
      </c>
      <c r="CT6" s="35">
        <f t="shared" si="10"/>
        <v>49.32</v>
      </c>
      <c r="CU6" s="35">
        <f t="shared" si="10"/>
        <v>50.24</v>
      </c>
      <c r="CV6" s="34" t="str">
        <f>IF(CV7="","",IF(CV7="-","【-】","【"&amp;SUBSTITUTE(TEXT(CV7,"#,##0.00"),"-","△")&amp;"】"))</f>
        <v>【60.41】</v>
      </c>
      <c r="CW6" s="35">
        <f>IF(CW7="",NA(),CW7)</f>
        <v>83.17</v>
      </c>
      <c r="CX6" s="35">
        <f t="shared" ref="CX6:DF6" si="11">IF(CX7="",NA(),CX7)</f>
        <v>86.41</v>
      </c>
      <c r="CY6" s="35">
        <f t="shared" si="11"/>
        <v>81.16</v>
      </c>
      <c r="CZ6" s="35">
        <f t="shared" si="11"/>
        <v>75.7</v>
      </c>
      <c r="DA6" s="35">
        <f t="shared" si="11"/>
        <v>73.959999999999994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33.369999999999997</v>
      </c>
      <c r="DI6" s="35">
        <f t="shared" ref="DI6:DQ6" si="12">IF(DI7="",NA(),DI7)</f>
        <v>32.83</v>
      </c>
      <c r="DJ6" s="35">
        <f t="shared" si="12"/>
        <v>35.07</v>
      </c>
      <c r="DK6" s="35">
        <f t="shared" si="12"/>
        <v>37.299999999999997</v>
      </c>
      <c r="DL6" s="35">
        <f t="shared" si="12"/>
        <v>39.33</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0.04</v>
      </c>
      <c r="EE6" s="35">
        <f t="shared" ref="EE6:EM6" si="14">IF(EE7="",NA(),EE7)</f>
        <v>0.06</v>
      </c>
      <c r="EF6" s="34">
        <f t="shared" si="14"/>
        <v>0</v>
      </c>
      <c r="EG6" s="35">
        <f t="shared" si="14"/>
        <v>0.06</v>
      </c>
      <c r="EH6" s="35">
        <f t="shared" si="14"/>
        <v>0.39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63614</v>
      </c>
      <c r="D7" s="37">
        <v>46</v>
      </c>
      <c r="E7" s="37">
        <v>1</v>
      </c>
      <c r="F7" s="37">
        <v>0</v>
      </c>
      <c r="G7" s="37">
        <v>1</v>
      </c>
      <c r="H7" s="37" t="s">
        <v>105</v>
      </c>
      <c r="I7" s="37" t="s">
        <v>106</v>
      </c>
      <c r="J7" s="37" t="s">
        <v>107</v>
      </c>
      <c r="K7" s="37" t="s">
        <v>108</v>
      </c>
      <c r="L7" s="37" t="s">
        <v>109</v>
      </c>
      <c r="M7" s="37" t="s">
        <v>110</v>
      </c>
      <c r="N7" s="38" t="s">
        <v>111</v>
      </c>
      <c r="O7" s="38">
        <v>75</v>
      </c>
      <c r="P7" s="38">
        <v>99.02</v>
      </c>
      <c r="Q7" s="38">
        <v>5290</v>
      </c>
      <c r="R7" s="38">
        <v>5674</v>
      </c>
      <c r="S7" s="38">
        <v>161.66999999999999</v>
      </c>
      <c r="T7" s="38">
        <v>35.1</v>
      </c>
      <c r="U7" s="38">
        <v>5560</v>
      </c>
      <c r="V7" s="38">
        <v>55</v>
      </c>
      <c r="W7" s="38">
        <v>101.09</v>
      </c>
      <c r="X7" s="38">
        <v>114.26</v>
      </c>
      <c r="Y7" s="38">
        <v>93.42</v>
      </c>
      <c r="Z7" s="38">
        <v>86.58</v>
      </c>
      <c r="AA7" s="38">
        <v>94.62</v>
      </c>
      <c r="AB7" s="38">
        <v>98.54</v>
      </c>
      <c r="AC7" s="38">
        <v>105.53</v>
      </c>
      <c r="AD7" s="38">
        <v>107.2</v>
      </c>
      <c r="AE7" s="38">
        <v>106.62</v>
      </c>
      <c r="AF7" s="38">
        <v>107.95</v>
      </c>
      <c r="AG7" s="38">
        <v>104.47</v>
      </c>
      <c r="AH7" s="38">
        <v>113.39</v>
      </c>
      <c r="AI7" s="38">
        <v>0</v>
      </c>
      <c r="AJ7" s="38">
        <v>0</v>
      </c>
      <c r="AK7" s="38">
        <v>0</v>
      </c>
      <c r="AL7" s="38">
        <v>7</v>
      </c>
      <c r="AM7" s="38">
        <v>2.6</v>
      </c>
      <c r="AN7" s="38">
        <v>28.31</v>
      </c>
      <c r="AO7" s="38">
        <v>13.46</v>
      </c>
      <c r="AP7" s="38">
        <v>12.59</v>
      </c>
      <c r="AQ7" s="38">
        <v>12.44</v>
      </c>
      <c r="AR7" s="38">
        <v>16.399999999999999</v>
      </c>
      <c r="AS7" s="38">
        <v>0.85</v>
      </c>
      <c r="AT7" s="38">
        <v>3549.36</v>
      </c>
      <c r="AU7" s="38">
        <v>1934.4</v>
      </c>
      <c r="AV7" s="38">
        <v>172.16</v>
      </c>
      <c r="AW7" s="38">
        <v>144.22999999999999</v>
      </c>
      <c r="AX7" s="38">
        <v>139.1</v>
      </c>
      <c r="AY7" s="38">
        <v>1164.51</v>
      </c>
      <c r="AZ7" s="38">
        <v>434.72</v>
      </c>
      <c r="BA7" s="38">
        <v>416.14</v>
      </c>
      <c r="BB7" s="38">
        <v>371.89</v>
      </c>
      <c r="BC7" s="38">
        <v>293.23</v>
      </c>
      <c r="BD7" s="38">
        <v>264.33999999999997</v>
      </c>
      <c r="BE7" s="38">
        <v>828.77</v>
      </c>
      <c r="BF7" s="38">
        <v>789.78</v>
      </c>
      <c r="BG7" s="38">
        <v>728.89</v>
      </c>
      <c r="BH7" s="38">
        <v>654.72</v>
      </c>
      <c r="BI7" s="38">
        <v>603.54999999999995</v>
      </c>
      <c r="BJ7" s="38">
        <v>498.27</v>
      </c>
      <c r="BK7" s="38">
        <v>495.76</v>
      </c>
      <c r="BL7" s="38">
        <v>487.22</v>
      </c>
      <c r="BM7" s="38">
        <v>483.11</v>
      </c>
      <c r="BN7" s="38">
        <v>542.29999999999995</v>
      </c>
      <c r="BO7" s="38">
        <v>274.27</v>
      </c>
      <c r="BP7" s="38">
        <v>67.760000000000005</v>
      </c>
      <c r="BQ7" s="38">
        <v>66.180000000000007</v>
      </c>
      <c r="BR7" s="38">
        <v>62.6</v>
      </c>
      <c r="BS7" s="38">
        <v>64.319999999999993</v>
      </c>
      <c r="BT7" s="38">
        <v>63.71</v>
      </c>
      <c r="BU7" s="38">
        <v>90.64</v>
      </c>
      <c r="BV7" s="38">
        <v>93.66</v>
      </c>
      <c r="BW7" s="38">
        <v>92.76</v>
      </c>
      <c r="BX7" s="38">
        <v>93.28</v>
      </c>
      <c r="BY7" s="38">
        <v>87.51</v>
      </c>
      <c r="BZ7" s="38">
        <v>104.36</v>
      </c>
      <c r="CA7" s="38">
        <v>427.84</v>
      </c>
      <c r="CB7" s="38">
        <v>441.57</v>
      </c>
      <c r="CC7" s="38">
        <v>466.51</v>
      </c>
      <c r="CD7" s="38">
        <v>455.27</v>
      </c>
      <c r="CE7" s="38">
        <v>457.59</v>
      </c>
      <c r="CF7" s="38">
        <v>213.52</v>
      </c>
      <c r="CG7" s="38">
        <v>208.21</v>
      </c>
      <c r="CH7" s="38">
        <v>208.67</v>
      </c>
      <c r="CI7" s="38">
        <v>208.29</v>
      </c>
      <c r="CJ7" s="38">
        <v>218.42</v>
      </c>
      <c r="CK7" s="38">
        <v>165.71</v>
      </c>
      <c r="CL7" s="38">
        <v>36.83</v>
      </c>
      <c r="CM7" s="38">
        <v>34.22</v>
      </c>
      <c r="CN7" s="38">
        <v>36.22</v>
      </c>
      <c r="CO7" s="38">
        <v>39.33</v>
      </c>
      <c r="CP7" s="38">
        <v>40.18</v>
      </c>
      <c r="CQ7" s="38">
        <v>49.77</v>
      </c>
      <c r="CR7" s="38">
        <v>49.22</v>
      </c>
      <c r="CS7" s="38">
        <v>49.08</v>
      </c>
      <c r="CT7" s="38">
        <v>49.32</v>
      </c>
      <c r="CU7" s="38">
        <v>50.24</v>
      </c>
      <c r="CV7" s="38">
        <v>60.41</v>
      </c>
      <c r="CW7" s="38">
        <v>83.17</v>
      </c>
      <c r="CX7" s="38">
        <v>86.41</v>
      </c>
      <c r="CY7" s="38">
        <v>81.16</v>
      </c>
      <c r="CZ7" s="38">
        <v>75.7</v>
      </c>
      <c r="DA7" s="38">
        <v>73.959999999999994</v>
      </c>
      <c r="DB7" s="38">
        <v>79.98</v>
      </c>
      <c r="DC7" s="38">
        <v>79.48</v>
      </c>
      <c r="DD7" s="38">
        <v>79.3</v>
      </c>
      <c r="DE7" s="38">
        <v>79.34</v>
      </c>
      <c r="DF7" s="38">
        <v>78.650000000000006</v>
      </c>
      <c r="DG7" s="38">
        <v>89.93</v>
      </c>
      <c r="DH7" s="38">
        <v>33.369999999999997</v>
      </c>
      <c r="DI7" s="38">
        <v>32.83</v>
      </c>
      <c r="DJ7" s="38">
        <v>35.07</v>
      </c>
      <c r="DK7" s="38">
        <v>37.299999999999997</v>
      </c>
      <c r="DL7" s="38">
        <v>39.33</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0.04</v>
      </c>
      <c r="EE7" s="38">
        <v>0.06</v>
      </c>
      <c r="EF7" s="38">
        <v>0</v>
      </c>
      <c r="EG7" s="38">
        <v>0.06</v>
      </c>
      <c r="EH7" s="38">
        <v>0.39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2019-01-28T00:12:55Z</cp:lastPrinted>
  <dcterms:created xsi:type="dcterms:W3CDTF">2018-12-03T08:26:59Z</dcterms:created>
  <dcterms:modified xsi:type="dcterms:W3CDTF">2019-01-28T02:56:57Z</dcterms:modified>
  <cp:category/>
</cp:coreProperties>
</file>