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itou398\Desktop\"/>
    </mc:Choice>
  </mc:AlternateContent>
  <xr:revisionPtr revIDLastSave="0" documentId="8_{CF2791D9-FA97-47AA-A031-7EC97D7A9D9B}" xr6:coauthVersionLast="36" xr6:coauthVersionMax="36" xr10:uidLastSave="{00000000-0000-0000-0000-000000000000}"/>
  <workbookProtection workbookAlgorithmName="SHA-512" workbookHashValue="j6UpKq7ZlupbjvUtSnpKd77T8biLMgqxrOKj2wQyEvL/wMFBad1RBOdvrT0ckklYcvZdhp8Q5f26cb2cxlO4lA==" workbookSaltValue="8sQK/5FzGQlN+nZ8dbmwrg==" workbookSpinCount="100000" lockStructure="1"/>
  <bookViews>
    <workbookView xWindow="0" yWindow="0" windowWidth="28800" windowHeight="1222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AD8" i="4" s="1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I85" i="4"/>
  <c r="H85" i="4"/>
  <c r="G85" i="4"/>
  <c r="E85" i="4"/>
  <c r="BB10" i="4"/>
  <c r="AT10" i="4"/>
  <c r="AL10" i="4"/>
  <c r="I10" i="4"/>
  <c r="B10" i="4"/>
  <c r="BB8" i="4"/>
  <c r="AT8" i="4"/>
  <c r="AL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<sst xmlns="http://schemas.openxmlformats.org/spreadsheetml/2006/main" count="228" uniqueCount="114">
  <si>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経営比較分析表（令和4年度決算）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</si>
  <si>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</si>
  <si>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</si>
  <si>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</si>
  <si>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</si>
  <si>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</si>
  <si>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</si>
  <si>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</si>
  <si>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</si>
  <si>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</si>
  <si>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</si>
  <si>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</si>
  <si>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</si>
  <si>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</si>
  <si>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</si>
  <si>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</si>
  <si>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</si>
  <si>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</si>
  <si>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</si>
  <si>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</si>
  <si>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</si>
  <si>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</si>
  <si>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</si>
  <si>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</si>
  <si>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</si>
  <si>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</si>
  <si>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</si>
  <si>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</si>
  <si>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</si>
  <si>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</si>
  <si>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</si>
  <si>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</si>
  <si>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</si>
  <si>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</si>
  <si>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</si>
  <si>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</si>
  <si>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</si>
  <si>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</si>
  <si>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</si>
  <si>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</si>
  <si>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</si>
  <si>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</si>
  <si>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</si>
  <si>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</si>
  <si>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</si>
  <si>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</si>
  <si>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</si>
  <si>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</si>
  <si>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</si>
  <si>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</si>
  <si>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</si>
  <si>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</si>
  <si>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</si>
  <si>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</si>
  <si>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</si>
  <si>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</si>
  <si>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</si>
  <si>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</si>
  <si>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</si>
  <si>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</si>
  <si>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</si>
  <si>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</si>
  <si>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</si>
  <si>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</si>
  <si>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</si>
  <si>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</si>
  <si>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</si>
  <si>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</si>
  <si>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</si>
  <si>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</si>
  <si>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</si>
  <si>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</si>
  <si>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</si>
  <si>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</si>
  <si>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</si>
  <si>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</si>
  <si>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</si>
  <si>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</si>
  <si>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</si>
  <si>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</si>
  <si>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</si>
  <si>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</si>
  <si>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</si>
  <si>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</si>
  <si>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</si>
  <si>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</si>
  <si>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</si>
  <si>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</si>
  <si>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</si>
  <si>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</si>
  <si>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</si>
  <si>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</si>
  <si>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</si>
  <si>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山形県　朝日町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</si>
  <si>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</si>
  <si>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</si>
  <si>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</si>
  <si>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</si>
  <si>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</si>
  <si>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</si>
  <si>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</si>
  <si>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</si>
  <si>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</si>
  <si>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</si>
  <si>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</si>
  <si>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</si>
  <si>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</si>
  <si>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</si>
  <si>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</si>
  <si>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</si>
  <si>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</si>
  <si>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・経常収支比率は100%を超えているものの、今後も引き続き健全経営に努めていく。
・企業債残高対給水収益比率については、新規の企業債発行を行っていないため逓減傾向にある。
・料金回収率については、コロナ対策で料金半額措置を令和2年度は5月、令和3年度は3月、令和4年度は5月だったため乱高下している。
・給水原価は、全国平均より高いので、今後も経費削減や業務の効率化、有収率の向上に努める必要がある。
・施設利用率は、全国・類団平均値とほぼ変わりないので、適正な施設規模と考える。</t>
    <rPh sb="129" eb="131">
      <t>レイワ</t>
    </rPh>
    <rPh sb="132" eb="134">
      <t>ネンド</t>
    </rPh>
    <rPh sb="136" eb="137">
      <t>ツキ</t>
    </rPh>
    <rPh sb="142" eb="145">
      <t>ランコウゲ</t>
    </rPh>
    <phoneticPr fontId="4"/>
  </si>
  <si>
    <t>・法定耐用年数を向かえた資産を多く有するため、有形固定資産減価償却率が高い状況にあり、管路や施設などの更新を計画的に行っていく必要がある。</t>
    <phoneticPr fontId="4"/>
  </si>
  <si>
    <t>・給水人口の減少に伴う給水収益の減が予想されるので、これまで以上に経費の削減、業務の効率化、有収率の向上に努め、健全経営を維持していく。
・平成30年度に策定した『経営戦略』に基づき、管路や施設を計画的に更新していく。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</si>
</sst>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0.19</c:v>
                </c:pt>
                <c:pt idx="2">
                  <c:v>1.07</c:v>
                </c:pt>
                <c:pt idx="3">
                  <c:v>0.47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AA-4F76-B287-21446C5E5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0.52</c:v>
                </c:pt>
                <c:pt idx="1">
                  <c:v>0.47</c:v>
                </c:pt>
                <c:pt idx="2">
                  <c:v>0.4</c:v>
                </c:pt>
                <c:pt idx="3">
                  <c:v>0.36</c:v>
                </c:pt>
                <c:pt idx="4">
                  <c:v>0.56999999999999995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AA-4F76-B287-21446C5E5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62.37</c:v>
                </c:pt>
                <c:pt idx="1">
                  <c:v>59.2</c:v>
                </c:pt>
                <c:pt idx="2">
                  <c:v>61.14</c:v>
                </c:pt>
                <c:pt idx="3">
                  <c:v>60.4</c:v>
                </c:pt>
                <c:pt idx="4">
                  <c:v>59.98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67-4101-B654-E1089C512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50.29</c:v>
                </c:pt>
                <c:pt idx="1">
                  <c:v>49.64</c:v>
                </c:pt>
                <c:pt idx="2">
                  <c:v>49.38</c:v>
                </c:pt>
                <c:pt idx="3">
                  <c:v>50.09</c:v>
                </c:pt>
                <c:pt idx="4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67-4101-B654-E1089C512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74.66</c:v>
                </c:pt>
                <c:pt idx="1">
                  <c:v>74.84</c:v>
                </c:pt>
                <c:pt idx="2">
                  <c:v>75.010000000000005</c:v>
                </c:pt>
                <c:pt idx="3">
                  <c:v>75.06</c:v>
                </c:pt>
                <c:pt idx="4">
                  <c:v>75.180000000000007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0-426D-9592-1C2B0FCB2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77.73</c:v>
                </c:pt>
                <c:pt idx="1">
                  <c:v>78.09</c:v>
                </c:pt>
                <c:pt idx="2">
                  <c:v>78.010000000000005</c:v>
                </c:pt>
                <c:pt idx="3">
                  <c:v>77.599999999999994</c:v>
                </c:pt>
                <c:pt idx="4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50-426D-9592-1C2B0FCB2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113.64</c:v>
                </c:pt>
                <c:pt idx="1">
                  <c:v>118.28</c:v>
                </c:pt>
                <c:pt idx="2">
                  <c:v>112.38</c:v>
                </c:pt>
                <c:pt idx="3">
                  <c:v>123.27</c:v>
                </c:pt>
                <c:pt idx="4">
                  <c:v>120.99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6B-46FD-8D29-B78CA7CC2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103.81</c:v>
                </c:pt>
                <c:pt idx="1">
                  <c:v>104.35</c:v>
                </c:pt>
                <c:pt idx="2">
                  <c:v>105.34</c:v>
                </c:pt>
                <c:pt idx="3">
                  <c:v>105.77</c:v>
                </c:pt>
                <c:pt idx="4">
                  <c:v>104.82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6B-46FD-8D29-B78CA7CC2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54.7</c:v>
                </c:pt>
                <c:pt idx="1">
                  <c:v>56.01</c:v>
                </c:pt>
                <c:pt idx="2">
                  <c:v>57.74</c:v>
                </c:pt>
                <c:pt idx="3">
                  <c:v>58.65</c:v>
                </c:pt>
                <c:pt idx="4">
                  <c:v>59.32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42-4548-9EC1-362DDE3B7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45.85</c:v>
                </c:pt>
                <c:pt idx="1">
                  <c:v>47.31</c:v>
                </c:pt>
                <c:pt idx="2">
                  <c:v>47.5</c:v>
                </c:pt>
                <c:pt idx="3">
                  <c:v>48.41</c:v>
                </c:pt>
                <c:pt idx="4">
                  <c:v>50.02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42-4548-9EC1-362DDE3B7C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10.17</c:v>
                </c:pt>
                <c:pt idx="2">
                  <c:v>26.03</c:v>
                </c:pt>
                <c:pt idx="3">
                  <c:v>12.94</c:v>
                </c:pt>
                <c:pt idx="4">
                  <c:v>15.41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FE-4F4A-AD91-4611376D9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14.13</c:v>
                </c:pt>
                <c:pt idx="1">
                  <c:v>16.77</c:v>
                </c:pt>
                <c:pt idx="2">
                  <c:v>17.399999999999999</c:v>
                </c:pt>
                <c:pt idx="3">
                  <c:v>18.64</c:v>
                </c:pt>
                <c:pt idx="4">
                  <c:v>19.510000000000002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FE-4F4A-AD91-4611376D97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5-4F2A-99CC-F45B09EF4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25.66</c:v>
                </c:pt>
                <c:pt idx="1">
                  <c:v>21.69</c:v>
                </c:pt>
                <c:pt idx="2">
                  <c:v>24.04</c:v>
                </c:pt>
                <c:pt idx="3">
                  <c:v>28.03</c:v>
                </c:pt>
                <c:pt idx="4">
                  <c:v>26.73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15-4F2A-99CC-F45B09EF4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1339.38</c:v>
                </c:pt>
                <c:pt idx="1">
                  <c:v>1646.56</c:v>
                </c:pt>
                <c:pt idx="2">
                  <c:v>1768.47</c:v>
                </c:pt>
                <c:pt idx="3">
                  <c:v>1524.93</c:v>
                </c:pt>
                <c:pt idx="4">
                  <c:v>1501.81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7-49BC-9B40-37ECE15A1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300.14</c:v>
                </c:pt>
                <c:pt idx="1">
                  <c:v>301.04000000000002</c:v>
                </c:pt>
                <c:pt idx="2">
                  <c:v>305.08</c:v>
                </c:pt>
                <c:pt idx="3">
                  <c:v>305.33999999999997</c:v>
                </c:pt>
                <c:pt idx="4">
                  <c:v>310.01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7-49BC-9B40-37ECE15A1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55.72</c:v>
                </c:pt>
                <c:pt idx="1">
                  <c:v>49.23</c:v>
                </c:pt>
                <c:pt idx="2">
                  <c:v>49.31</c:v>
                </c:pt>
                <c:pt idx="3">
                  <c:v>34.35</c:v>
                </c:pt>
                <c:pt idx="4">
                  <c:v>25.72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71-4B56-8278-5DBFD12EA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566.65</c:v>
                </c:pt>
                <c:pt idx="1">
                  <c:v>551.62</c:v>
                </c:pt>
                <c:pt idx="2">
                  <c:v>585.59</c:v>
                </c:pt>
                <c:pt idx="3">
                  <c:v>561.34</c:v>
                </c:pt>
                <c:pt idx="4">
                  <c:v>538.33000000000004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71-4B56-8278-5DBFD12EAA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111.71</c:v>
                </c:pt>
                <c:pt idx="1">
                  <c:v>113.95</c:v>
                </c:pt>
                <c:pt idx="2">
                  <c:v>85.96</c:v>
                </c:pt>
                <c:pt idx="3">
                  <c:v>105.71</c:v>
                </c:pt>
                <c:pt idx="4">
                  <c:v>93.5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86-4C34-AEE7-A78F59C75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84.77</c:v>
                </c:pt>
                <c:pt idx="1">
                  <c:v>87.11</c:v>
                </c:pt>
                <c:pt idx="2">
                  <c:v>82.78</c:v>
                </c:pt>
                <c:pt idx="3">
                  <c:v>84.82</c:v>
                </c:pt>
                <c:pt idx="4">
                  <c:v>82.29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86-4C34-AEE7-A78F59C75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207.48</c:v>
                </c:pt>
                <c:pt idx="1">
                  <c:v>204.34</c:v>
                </c:pt>
                <c:pt idx="2">
                  <c:v>212.95</c:v>
                </c:pt>
                <c:pt idx="3">
                  <c:v>191.62</c:v>
                </c:pt>
                <c:pt idx="4">
                  <c:v>197.08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7F-43EA-94E6-5C7110454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227.27</c:v>
                </c:pt>
                <c:pt idx="1">
                  <c:v>223.98</c:v>
                </c:pt>
                <c:pt idx="2">
                  <c:v>225.09</c:v>
                </c:pt>
                <c:pt idx="3">
                  <c:v>224.82</c:v>
                </c:pt>
                <c:pt idx="4">
                  <c:v>230.85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7F-43EA-94E6-5C7110454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【268.07】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【174.75】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AY12" zoomScaleNormal="100" workbookViewId="0">
      <selection activeCell="CA66" sqref="CA6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9" t="s">
        <v>0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  <c r="AL2" s="79"/>
      <c r="AM2" s="79"/>
      <c r="AN2" s="79"/>
      <c r="AO2" s="79"/>
      <c r="AP2" s="79"/>
      <c r="AQ2" s="79"/>
      <c r="AR2" s="79"/>
      <c r="AS2" s="79"/>
      <c r="AT2" s="79"/>
      <c r="AU2" s="79"/>
      <c r="AV2" s="79"/>
      <c r="AW2" s="79"/>
      <c r="AX2" s="79"/>
      <c r="AY2" s="79"/>
      <c r="AZ2" s="79"/>
      <c r="BA2" s="79"/>
      <c r="BB2" s="79"/>
      <c r="BC2" s="79"/>
      <c r="BD2" s="79"/>
      <c r="BE2" s="79"/>
      <c r="BF2" s="79"/>
      <c r="BG2" s="79"/>
      <c r="BH2" s="79"/>
      <c r="BI2" s="79"/>
      <c r="BJ2" s="79"/>
      <c r="BK2" s="79"/>
      <c r="BL2" s="79"/>
      <c r="BM2" s="79"/>
      <c r="BN2" s="79"/>
      <c r="BO2" s="79"/>
      <c r="BP2" s="79"/>
      <c r="BQ2" s="79"/>
      <c r="BR2" s="79"/>
      <c r="BS2" s="79"/>
      <c r="BT2" s="79"/>
      <c r="BU2" s="79"/>
      <c r="BV2" s="79"/>
      <c r="BW2" s="79"/>
      <c r="BX2" s="79"/>
      <c r="BY2" s="79"/>
      <c r="BZ2" s="79"/>
    </row>
    <row r="3" spans="1:78" ht="9.75" customHeight="1" x14ac:dyDescent="0.15">
      <c r="A3" s="2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</row>
    <row r="4" spans="1:78" ht="9.75" customHeight="1" x14ac:dyDescent="0.15">
      <c r="A4" s="2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0" t="str">
        <f>データ!H6</f>
        <v>山形県　朝日町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1"/>
      <c r="AE6" s="81"/>
      <c r="AF6" s="81"/>
      <c r="AG6" s="8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3"/>
      <c r="D7" s="63"/>
      <c r="E7" s="63"/>
      <c r="F7" s="63"/>
      <c r="G7" s="63"/>
      <c r="H7" s="63"/>
      <c r="I7" s="62" t="s">
        <v>2</v>
      </c>
      <c r="J7" s="63"/>
      <c r="K7" s="63"/>
      <c r="L7" s="63"/>
      <c r="M7" s="63"/>
      <c r="N7" s="63"/>
      <c r="O7" s="64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2"/>
      <c r="AL7" s="65" t="s">
        <v>6</v>
      </c>
      <c r="AM7" s="65"/>
      <c r="AN7" s="65"/>
      <c r="AO7" s="65"/>
      <c r="AP7" s="65"/>
      <c r="AQ7" s="65"/>
      <c r="AR7" s="65"/>
      <c r="AS7" s="65"/>
      <c r="AT7" s="62" t="s">
        <v>7</v>
      </c>
      <c r="AU7" s="63"/>
      <c r="AV7" s="63"/>
      <c r="AW7" s="63"/>
      <c r="AX7" s="63"/>
      <c r="AY7" s="63"/>
      <c r="AZ7" s="63"/>
      <c r="BA7" s="63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70" t="s">
        <v>9</v>
      </c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2"/>
    </row>
    <row r="8" spans="1:78" ht="18.75" customHeight="1" x14ac:dyDescent="0.15">
      <c r="A8" s="2"/>
      <c r="B8" s="73" t="str">
        <f>データ!$I$6</f>
        <v>法適用</v>
      </c>
      <c r="C8" s="74"/>
      <c r="D8" s="74"/>
      <c r="E8" s="74"/>
      <c r="F8" s="74"/>
      <c r="G8" s="74"/>
      <c r="H8" s="74"/>
      <c r="I8" s="73" t="str">
        <f>データ!$J$6</f>
        <v>水道事業</v>
      </c>
      <c r="J8" s="74"/>
      <c r="K8" s="74"/>
      <c r="L8" s="74"/>
      <c r="M8" s="74"/>
      <c r="N8" s="74"/>
      <c r="O8" s="75"/>
      <c r="P8" s="76" t="str">
        <f>データ!$K$6</f>
        <v>末端給水事業</v>
      </c>
      <c r="Q8" s="76"/>
      <c r="R8" s="76"/>
      <c r="S8" s="76"/>
      <c r="T8" s="76"/>
      <c r="U8" s="76"/>
      <c r="V8" s="76"/>
      <c r="W8" s="76" t="str">
        <f>データ!$L$6</f>
        <v>A8</v>
      </c>
      <c r="X8" s="76"/>
      <c r="Y8" s="76"/>
      <c r="Z8" s="76"/>
      <c r="AA8" s="76"/>
      <c r="AB8" s="76"/>
      <c r="AC8" s="76"/>
      <c r="AD8" s="76" t="str">
        <f>データ!$M$6</f>
        <v>非設置</v>
      </c>
      <c r="AE8" s="76"/>
      <c r="AF8" s="76"/>
      <c r="AG8" s="76"/>
      <c r="AH8" s="76"/>
      <c r="AI8" s="76"/>
      <c r="AJ8" s="76"/>
      <c r="AK8" s="2"/>
      <c r="AL8" s="59">
        <f>データ!$R$6</f>
        <v>6199</v>
      </c>
      <c r="AM8" s="59"/>
      <c r="AN8" s="59"/>
      <c r="AO8" s="59"/>
      <c r="AP8" s="59"/>
      <c r="AQ8" s="59"/>
      <c r="AR8" s="59"/>
      <c r="AS8" s="59"/>
      <c r="AT8" s="56">
        <f>データ!$S$6</f>
        <v>196.81</v>
      </c>
      <c r="AU8" s="57"/>
      <c r="AV8" s="57"/>
      <c r="AW8" s="57"/>
      <c r="AX8" s="57"/>
      <c r="AY8" s="57"/>
      <c r="AZ8" s="57"/>
      <c r="BA8" s="57"/>
      <c r="BB8" s="46">
        <f>データ!$T$6</f>
        <v>31.5</v>
      </c>
      <c r="BC8" s="46"/>
      <c r="BD8" s="46"/>
      <c r="BE8" s="46"/>
      <c r="BF8" s="46"/>
      <c r="BG8" s="46"/>
      <c r="BH8" s="46"/>
      <c r="BI8" s="46"/>
      <c r="BJ8" s="3"/>
      <c r="BK8" s="3"/>
      <c r="BL8" s="77" t="s">
        <v>10</v>
      </c>
      <c r="BM8" s="78"/>
      <c r="BN8" s="60" t="s">
        <v>11</v>
      </c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1"/>
    </row>
    <row r="9" spans="1:78" ht="18.75" customHeight="1" x14ac:dyDescent="0.15">
      <c r="A9" s="2"/>
      <c r="B9" s="62" t="s">
        <v>12</v>
      </c>
      <c r="C9" s="63"/>
      <c r="D9" s="63"/>
      <c r="E9" s="63"/>
      <c r="F9" s="63"/>
      <c r="G9" s="63"/>
      <c r="H9" s="63"/>
      <c r="I9" s="62" t="s">
        <v>13</v>
      </c>
      <c r="J9" s="63"/>
      <c r="K9" s="63"/>
      <c r="L9" s="63"/>
      <c r="M9" s="63"/>
      <c r="N9" s="63"/>
      <c r="O9" s="64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2"/>
      <c r="AE9" s="2"/>
      <c r="AF9" s="2"/>
      <c r="AG9" s="2"/>
      <c r="AH9" s="2"/>
      <c r="AI9" s="2"/>
      <c r="AJ9" s="2"/>
      <c r="AK9" s="2"/>
      <c r="AL9" s="65" t="s">
        <v>16</v>
      </c>
      <c r="AM9" s="65"/>
      <c r="AN9" s="65"/>
      <c r="AO9" s="65"/>
      <c r="AP9" s="65"/>
      <c r="AQ9" s="65"/>
      <c r="AR9" s="65"/>
      <c r="AS9" s="65"/>
      <c r="AT9" s="62" t="s">
        <v>17</v>
      </c>
      <c r="AU9" s="63"/>
      <c r="AV9" s="63"/>
      <c r="AW9" s="63"/>
      <c r="AX9" s="63"/>
      <c r="AY9" s="63"/>
      <c r="AZ9" s="63"/>
      <c r="BA9" s="63"/>
      <c r="BB9" s="65" t="s">
        <v>18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19</v>
      </c>
      <c r="BM9" s="67"/>
      <c r="BN9" s="68" t="s">
        <v>20</v>
      </c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9"/>
    </row>
    <row r="10" spans="1:78" ht="18.75" customHeight="1" x14ac:dyDescent="0.15">
      <c r="A10" s="2"/>
      <c r="B10" s="56" t="str">
        <f>データ!$N$6</f>
        <v>-</v>
      </c>
      <c r="C10" s="57"/>
      <c r="D10" s="57"/>
      <c r="E10" s="57"/>
      <c r="F10" s="57"/>
      <c r="G10" s="57"/>
      <c r="H10" s="57"/>
      <c r="I10" s="56">
        <f>データ!$O$6</f>
        <v>94.32</v>
      </c>
      <c r="J10" s="57"/>
      <c r="K10" s="57"/>
      <c r="L10" s="57"/>
      <c r="M10" s="57"/>
      <c r="N10" s="57"/>
      <c r="O10" s="58"/>
      <c r="P10" s="46">
        <f>データ!$P$6</f>
        <v>97.43</v>
      </c>
      <c r="Q10" s="46"/>
      <c r="R10" s="46"/>
      <c r="S10" s="46"/>
      <c r="T10" s="46"/>
      <c r="U10" s="46"/>
      <c r="V10" s="46"/>
      <c r="W10" s="59">
        <f>データ!$Q$6</f>
        <v>4587</v>
      </c>
      <c r="X10" s="59"/>
      <c r="Y10" s="59"/>
      <c r="Z10" s="59"/>
      <c r="AA10" s="59"/>
      <c r="AB10" s="59"/>
      <c r="AC10" s="59"/>
      <c r="AD10" s="2"/>
      <c r="AE10" s="2"/>
      <c r="AF10" s="2"/>
      <c r="AG10" s="2"/>
      <c r="AH10" s="2"/>
      <c r="AI10" s="2"/>
      <c r="AJ10" s="2"/>
      <c r="AK10" s="2"/>
      <c r="AL10" s="59">
        <f>データ!$U$6</f>
        <v>5996</v>
      </c>
      <c r="AM10" s="59"/>
      <c r="AN10" s="59"/>
      <c r="AO10" s="59"/>
      <c r="AP10" s="59"/>
      <c r="AQ10" s="59"/>
      <c r="AR10" s="59"/>
      <c r="AS10" s="59"/>
      <c r="AT10" s="56">
        <f>データ!$V$6</f>
        <v>19.5</v>
      </c>
      <c r="AU10" s="57"/>
      <c r="AV10" s="57"/>
      <c r="AW10" s="57"/>
      <c r="AX10" s="57"/>
      <c r="AY10" s="57"/>
      <c r="AZ10" s="57"/>
      <c r="BA10" s="57"/>
      <c r="BB10" s="46">
        <f>データ!$W$6</f>
        <v>307.49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21</v>
      </c>
      <c r="BM10" s="48"/>
      <c r="BN10" s="49" t="s">
        <v>22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1" t="s">
        <v>23</v>
      </c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</row>
    <row r="14" spans="1:78" ht="13.5" customHeight="1" x14ac:dyDescent="0.15">
      <c r="A14" s="2"/>
      <c r="B14" s="53" t="s">
        <v>24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5"/>
      <c r="BK14" s="2"/>
      <c r="BL14" s="34" t="s">
        <v>25</v>
      </c>
      <c r="BM14" s="35"/>
      <c r="BN14" s="35"/>
      <c r="BO14" s="35"/>
      <c r="BP14" s="35"/>
      <c r="BQ14" s="35"/>
      <c r="BR14" s="35"/>
      <c r="BS14" s="35"/>
      <c r="BT14" s="35"/>
      <c r="BU14" s="35"/>
      <c r="BV14" s="35"/>
      <c r="BW14" s="35"/>
      <c r="BX14" s="35"/>
      <c r="BY14" s="35"/>
      <c r="BZ14" s="36"/>
    </row>
    <row r="15" spans="1:78" ht="13.5" customHeight="1" x14ac:dyDescent="0.15">
      <c r="A15" s="2"/>
      <c r="B15" s="40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 s="41"/>
      <c r="AU15" s="41"/>
      <c r="AV15" s="41"/>
      <c r="AW15" s="41"/>
      <c r="AX15" s="41"/>
      <c r="AY15" s="41"/>
      <c r="AZ15" s="41"/>
      <c r="BA15" s="41"/>
      <c r="BB15" s="41"/>
      <c r="BC15" s="41"/>
      <c r="BD15" s="41"/>
      <c r="BE15" s="41"/>
      <c r="BF15" s="41"/>
      <c r="BG15" s="41"/>
      <c r="BH15" s="41"/>
      <c r="BI15" s="41"/>
      <c r="BJ15" s="42"/>
      <c r="BK15" s="2"/>
      <c r="BL15" s="37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1" t="s">
        <v>111</v>
      </c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1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1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1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1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1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1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1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1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1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1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1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1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1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1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1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1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1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1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1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1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1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1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1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1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1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1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1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1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3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4" t="s">
        <v>26</v>
      </c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7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1" t="s">
        <v>112</v>
      </c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1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1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1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1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1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1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1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1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1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1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1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1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3"/>
    </row>
    <row r="60" spans="1:78" ht="13.5" customHeight="1" x14ac:dyDescent="0.15">
      <c r="A60" s="2"/>
      <c r="B60" s="40" t="s">
        <v>27</v>
      </c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/>
      <c r="BE60" s="41"/>
      <c r="BF60" s="41"/>
      <c r="BG60" s="41"/>
      <c r="BH60" s="41"/>
      <c r="BI60" s="41"/>
      <c r="BJ60" s="42"/>
      <c r="BK60" s="2"/>
      <c r="BL60" s="31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3"/>
    </row>
    <row r="61" spans="1:78" ht="13.5" customHeight="1" x14ac:dyDescent="0.15">
      <c r="A61" s="2"/>
      <c r="B61" s="40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1"/>
      <c r="AI61" s="41"/>
      <c r="AJ61" s="41"/>
      <c r="AK61" s="41"/>
      <c r="AL61" s="41"/>
      <c r="AM61" s="41"/>
      <c r="AN61" s="41"/>
      <c r="AO61" s="41"/>
      <c r="AP61" s="41"/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/>
      <c r="BE61" s="41"/>
      <c r="BF61" s="41"/>
      <c r="BG61" s="41"/>
      <c r="BH61" s="41"/>
      <c r="BI61" s="41"/>
      <c r="BJ61" s="42"/>
      <c r="BK61" s="2"/>
      <c r="BL61" s="31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1"/>
      <c r="BM62" s="32"/>
      <c r="BN62" s="32"/>
      <c r="BO62" s="32"/>
      <c r="BP62" s="32"/>
      <c r="BQ62" s="32"/>
      <c r="BR62" s="32"/>
      <c r="BS62" s="32"/>
      <c r="BT62" s="32"/>
      <c r="BU62" s="32"/>
      <c r="BV62" s="32"/>
      <c r="BW62" s="32"/>
      <c r="BX62" s="32"/>
      <c r="BY62" s="32"/>
      <c r="BZ62" s="3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1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3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4" t="s">
        <v>28</v>
      </c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7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1" t="s">
        <v>113</v>
      </c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1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1"/>
      <c r="BM68" s="32"/>
      <c r="BN68" s="32"/>
      <c r="BO68" s="32"/>
      <c r="BP68" s="32"/>
      <c r="BQ68" s="32"/>
      <c r="BR68" s="32"/>
      <c r="BS68" s="32"/>
      <c r="BT68" s="32"/>
      <c r="BU68" s="32"/>
      <c r="BV68" s="32"/>
      <c r="BW68" s="32"/>
      <c r="BX68" s="32"/>
      <c r="BY68" s="32"/>
      <c r="BZ68" s="3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1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1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1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1"/>
      <c r="BM72" s="32"/>
      <c r="BN72" s="32"/>
      <c r="BO72" s="32"/>
      <c r="BP72" s="32"/>
      <c r="BQ72" s="32"/>
      <c r="BR72" s="32"/>
      <c r="BS72" s="32"/>
      <c r="BT72" s="32"/>
      <c r="BU72" s="32"/>
      <c r="BV72" s="32"/>
      <c r="BW72" s="32"/>
      <c r="BX72" s="32"/>
      <c r="BY72" s="32"/>
      <c r="BZ72" s="3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1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1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1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1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1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1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1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1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1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43"/>
      <c r="BM82" s="44"/>
      <c r="BN82" s="44"/>
      <c r="BO82" s="44"/>
      <c r="BP82" s="44"/>
      <c r="BQ82" s="44"/>
      <c r="BR82" s="44"/>
      <c r="BS82" s="44"/>
      <c r="BT82" s="44"/>
      <c r="BU82" s="44"/>
      <c r="BV82" s="44"/>
      <c r="BW82" s="44"/>
      <c r="BX82" s="44"/>
      <c r="BY82" s="44"/>
      <c r="BZ82" s="45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【108.70】</v>
      </c>
      <c r="F85" s="13" t="str">
        <f>データ!AS6</f>
        <v>【1.34】</v>
      </c>
      <c r="G85" s="13" t="str">
        <f>データ!BD6</f>
        <v>【252.29】</v>
      </c>
      <c r="H85" s="13" t="str">
        <f>データ!BO6</f>
        <v>【268.07】</v>
      </c>
      <c r="I85" s="13" t="str">
        <f>データ!BZ6</f>
        <v>【97.47】</v>
      </c>
      <c r="J85" s="13" t="str">
        <f>データ!CK6</f>
        <v>【174.75】</v>
      </c>
      <c r="K85" s="13" t="str">
        <f>データ!CV6</f>
        <v>【59.97】</v>
      </c>
      <c r="L85" s="13" t="str">
        <f>データ!DG6</f>
        <v>【89.76】</v>
      </c>
      <c r="M85" s="13" t="str">
        <f>データ!DR6</f>
        <v>【51.51】</v>
      </c>
      <c r="N85" s="13" t="str">
        <f>データ!EC6</f>
        <v>【23.75】</v>
      </c>
      <c r="O85" s="13" t="str">
        <f>データ!EN6</f>
        <v>【0.67】</v>
      </c>
    </row>
  </sheetData>
  <sheetProtection algorithmName="SHA-512" hashValue="21sXMY3tXF0eHyoTr0Lf7CR/TTGQUccy49D4jtcmNGzAd5bIAlXfaKEhHDYEHGaCoovlzIJD4klC5Vo3cZccoQ==" saltValue="gdi0VCNqqF1hfdHcgNP4wA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L16:BZ44"/>
    <mergeCell ref="BL45:BZ46"/>
    <mergeCell ref="BL47:BZ63"/>
    <mergeCell ref="B60:BJ61"/>
    <mergeCell ref="BL64:BZ65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2022</v>
      </c>
      <c r="C6" s="20">
        <f t="shared" ref="C6:W6" si="3">C7</f>
        <v>63231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山形県　朝日町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A8</v>
      </c>
      <c r="M6" s="20" t="str">
        <f t="shared" si="3"/>
        <v>非設置</v>
      </c>
      <c r="N6" s="21" t="str">
        <f t="shared" si="3"/>
        <v>-</v>
      </c>
      <c r="O6" s="21">
        <f t="shared" si="3"/>
        <v>94.32</v>
      </c>
      <c r="P6" s="21">
        <f t="shared" si="3"/>
        <v>97.43</v>
      </c>
      <c r="Q6" s="21">
        <f t="shared" si="3"/>
        <v>4587</v>
      </c>
      <c r="R6" s="21">
        <f t="shared" si="3"/>
        <v>6199</v>
      </c>
      <c r="S6" s="21">
        <f t="shared" si="3"/>
        <v>196.81</v>
      </c>
      <c r="T6" s="21">
        <f t="shared" si="3"/>
        <v>31.5</v>
      </c>
      <c r="U6" s="21">
        <f t="shared" si="3"/>
        <v>5996</v>
      </c>
      <c r="V6" s="21">
        <f t="shared" si="3"/>
        <v>19.5</v>
      </c>
      <c r="W6" s="21">
        <f t="shared" si="3"/>
        <v>307.49</v>
      </c>
      <c r="X6" s="22">
        <f>IF(X7="",NA(),X7)</f>
        <v>113.64</v>
      </c>
      <c r="Y6" s="22">
        <f t="shared" ref="Y6:AG6" si="4">IF(Y7="",NA(),Y7)</f>
        <v>118.28</v>
      </c>
      <c r="Z6" s="22">
        <f t="shared" si="4"/>
        <v>112.38</v>
      </c>
      <c r="AA6" s="22">
        <f t="shared" si="4"/>
        <v>123.27</v>
      </c>
      <c r="AB6" s="22">
        <f t="shared" si="4"/>
        <v>120.99</v>
      </c>
      <c r="AC6" s="22">
        <f t="shared" si="4"/>
        <v>103.81</v>
      </c>
      <c r="AD6" s="22">
        <f t="shared" si="4"/>
        <v>104.35</v>
      </c>
      <c r="AE6" s="22">
        <f t="shared" si="4"/>
        <v>105.34</v>
      </c>
      <c r="AF6" s="22">
        <f t="shared" si="4"/>
        <v>105.77</v>
      </c>
      <c r="AG6" s="22">
        <f t="shared" si="4"/>
        <v>104.82</v>
      </c>
      <c r="AH6" s="21" t="str">
        <f>IF(AH7="","",IF(AH7="-","【-】","【"&amp;SUBSTITUTE(TEXT(AH7,"#,##0.00"),"-","△")&amp;"】"))</f>
        <v>【108.70】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25.66</v>
      </c>
      <c r="AO6" s="22">
        <f t="shared" si="5"/>
        <v>21.69</v>
      </c>
      <c r="AP6" s="22">
        <f t="shared" si="5"/>
        <v>24.04</v>
      </c>
      <c r="AQ6" s="22">
        <f t="shared" si="5"/>
        <v>28.03</v>
      </c>
      <c r="AR6" s="22">
        <f t="shared" si="5"/>
        <v>26.73</v>
      </c>
      <c r="AS6" s="21" t="str">
        <f>IF(AS7="","",IF(AS7="-","【-】","【"&amp;SUBSTITUTE(TEXT(AS7,"#,##0.00"),"-","△")&amp;"】"))</f>
        <v>【1.34】</v>
      </c>
      <c r="AT6" s="22">
        <f>IF(AT7="",NA(),AT7)</f>
        <v>1339.38</v>
      </c>
      <c r="AU6" s="22">
        <f t="shared" ref="AU6:BC6" si="6">IF(AU7="",NA(),AU7)</f>
        <v>1646.56</v>
      </c>
      <c r="AV6" s="22">
        <f t="shared" si="6"/>
        <v>1768.47</v>
      </c>
      <c r="AW6" s="22">
        <f t="shared" si="6"/>
        <v>1524.93</v>
      </c>
      <c r="AX6" s="22">
        <f t="shared" si="6"/>
        <v>1501.81</v>
      </c>
      <c r="AY6" s="22">
        <f t="shared" si="6"/>
        <v>300.14</v>
      </c>
      <c r="AZ6" s="22">
        <f t="shared" si="6"/>
        <v>301.04000000000002</v>
      </c>
      <c r="BA6" s="22">
        <f t="shared" si="6"/>
        <v>305.08</v>
      </c>
      <c r="BB6" s="22">
        <f t="shared" si="6"/>
        <v>305.33999999999997</v>
      </c>
      <c r="BC6" s="22">
        <f t="shared" si="6"/>
        <v>310.01</v>
      </c>
      <c r="BD6" s="21" t="str">
        <f>IF(BD7="","",IF(BD7="-","【-】","【"&amp;SUBSTITUTE(TEXT(BD7,"#,##0.00"),"-","△")&amp;"】"))</f>
        <v>【252.29】</v>
      </c>
      <c r="BE6" s="22">
        <f>IF(BE7="",NA(),BE7)</f>
        <v>55.72</v>
      </c>
      <c r="BF6" s="22">
        <f t="shared" ref="BF6:BN6" si="7">IF(BF7="",NA(),BF7)</f>
        <v>49.23</v>
      </c>
      <c r="BG6" s="22">
        <f t="shared" si="7"/>
        <v>49.31</v>
      </c>
      <c r="BH6" s="22">
        <f t="shared" si="7"/>
        <v>34.35</v>
      </c>
      <c r="BI6" s="22">
        <f t="shared" si="7"/>
        <v>25.72</v>
      </c>
      <c r="BJ6" s="22">
        <f t="shared" si="7"/>
        <v>566.65</v>
      </c>
      <c r="BK6" s="22">
        <f t="shared" si="7"/>
        <v>551.62</v>
      </c>
      <c r="BL6" s="22">
        <f t="shared" si="7"/>
        <v>585.59</v>
      </c>
      <c r="BM6" s="22">
        <f t="shared" si="7"/>
        <v>561.34</v>
      </c>
      <c r="BN6" s="22">
        <f t="shared" si="7"/>
        <v>538.33000000000004</v>
      </c>
      <c r="BO6" s="21" t="str">
        <f>IF(BO7="","",IF(BO7="-","【-】","【"&amp;SUBSTITUTE(TEXT(BO7,"#,##0.00"),"-","△")&amp;"】"))</f>
        <v>【268.07】</v>
      </c>
      <c r="BP6" s="22">
        <f>IF(BP7="",NA(),BP7)</f>
        <v>111.71</v>
      </c>
      <c r="BQ6" s="22">
        <f t="shared" ref="BQ6:BY6" si="8">IF(BQ7="",NA(),BQ7)</f>
        <v>113.95</v>
      </c>
      <c r="BR6" s="22">
        <f t="shared" si="8"/>
        <v>85.96</v>
      </c>
      <c r="BS6" s="22">
        <f t="shared" si="8"/>
        <v>105.71</v>
      </c>
      <c r="BT6" s="22">
        <f t="shared" si="8"/>
        <v>93.5</v>
      </c>
      <c r="BU6" s="22">
        <f t="shared" si="8"/>
        <v>84.77</v>
      </c>
      <c r="BV6" s="22">
        <f t="shared" si="8"/>
        <v>87.11</v>
      </c>
      <c r="BW6" s="22">
        <f t="shared" si="8"/>
        <v>82.78</v>
      </c>
      <c r="BX6" s="22">
        <f t="shared" si="8"/>
        <v>84.82</v>
      </c>
      <c r="BY6" s="22">
        <f t="shared" si="8"/>
        <v>82.29</v>
      </c>
      <c r="BZ6" s="21" t="str">
        <f>IF(BZ7="","",IF(BZ7="-","【-】","【"&amp;SUBSTITUTE(TEXT(BZ7,"#,##0.00"),"-","△")&amp;"】"))</f>
        <v>【97.47】</v>
      </c>
      <c r="CA6" s="22">
        <f>IF(CA7="",NA(),CA7)</f>
        <v>207.48</v>
      </c>
      <c r="CB6" s="22">
        <f t="shared" ref="CB6:CJ6" si="9">IF(CB7="",NA(),CB7)</f>
        <v>204.34</v>
      </c>
      <c r="CC6" s="22">
        <f t="shared" si="9"/>
        <v>212.95</v>
      </c>
      <c r="CD6" s="22">
        <f t="shared" si="9"/>
        <v>191.62</v>
      </c>
      <c r="CE6" s="22">
        <f t="shared" si="9"/>
        <v>197.08</v>
      </c>
      <c r="CF6" s="22">
        <f t="shared" si="9"/>
        <v>227.27</v>
      </c>
      <c r="CG6" s="22">
        <f t="shared" si="9"/>
        <v>223.98</v>
      </c>
      <c r="CH6" s="22">
        <f t="shared" si="9"/>
        <v>225.09</v>
      </c>
      <c r="CI6" s="22">
        <f t="shared" si="9"/>
        <v>224.82</v>
      </c>
      <c r="CJ6" s="22">
        <f t="shared" si="9"/>
        <v>230.85</v>
      </c>
      <c r="CK6" s="21" t="str">
        <f>IF(CK7="","",IF(CK7="-","【-】","【"&amp;SUBSTITUTE(TEXT(CK7,"#,##0.00"),"-","△")&amp;"】"))</f>
        <v>【174.75】</v>
      </c>
      <c r="CL6" s="22">
        <f>IF(CL7="",NA(),CL7)</f>
        <v>62.37</v>
      </c>
      <c r="CM6" s="22">
        <f t="shared" ref="CM6:CU6" si="10">IF(CM7="",NA(),CM7)</f>
        <v>59.2</v>
      </c>
      <c r="CN6" s="22">
        <f t="shared" si="10"/>
        <v>61.14</v>
      </c>
      <c r="CO6" s="22">
        <f t="shared" si="10"/>
        <v>60.4</v>
      </c>
      <c r="CP6" s="22">
        <f t="shared" si="10"/>
        <v>59.98</v>
      </c>
      <c r="CQ6" s="22">
        <f t="shared" si="10"/>
        <v>50.29</v>
      </c>
      <c r="CR6" s="22">
        <f t="shared" si="10"/>
        <v>49.64</v>
      </c>
      <c r="CS6" s="22">
        <f t="shared" si="10"/>
        <v>49.38</v>
      </c>
      <c r="CT6" s="22">
        <f t="shared" si="10"/>
        <v>50.09</v>
      </c>
      <c r="CU6" s="22">
        <f t="shared" si="10"/>
        <v>50.1</v>
      </c>
      <c r="CV6" s="21" t="str">
        <f>IF(CV7="","",IF(CV7="-","【-】","【"&amp;SUBSTITUTE(TEXT(CV7,"#,##0.00"),"-","△")&amp;"】"))</f>
        <v>【59.97】</v>
      </c>
      <c r="CW6" s="22">
        <f>IF(CW7="",NA(),CW7)</f>
        <v>74.66</v>
      </c>
      <c r="CX6" s="22">
        <f t="shared" ref="CX6:DF6" si="11">IF(CX7="",NA(),CX7)</f>
        <v>74.84</v>
      </c>
      <c r="CY6" s="22">
        <f t="shared" si="11"/>
        <v>75.010000000000005</v>
      </c>
      <c r="CZ6" s="22">
        <f t="shared" si="11"/>
        <v>75.06</v>
      </c>
      <c r="DA6" s="22">
        <f t="shared" si="11"/>
        <v>75.180000000000007</v>
      </c>
      <c r="DB6" s="22">
        <f t="shared" si="11"/>
        <v>77.73</v>
      </c>
      <c r="DC6" s="22">
        <f t="shared" si="11"/>
        <v>78.09</v>
      </c>
      <c r="DD6" s="22">
        <f t="shared" si="11"/>
        <v>78.010000000000005</v>
      </c>
      <c r="DE6" s="22">
        <f t="shared" si="11"/>
        <v>77.599999999999994</v>
      </c>
      <c r="DF6" s="22">
        <f t="shared" si="11"/>
        <v>77.3</v>
      </c>
      <c r="DG6" s="21" t="str">
        <f>IF(DG7="","",IF(DG7="-","【-】","【"&amp;SUBSTITUTE(TEXT(DG7,"#,##0.00"),"-","△")&amp;"】"))</f>
        <v>【89.76】</v>
      </c>
      <c r="DH6" s="22">
        <f>IF(DH7="",NA(),DH7)</f>
        <v>54.7</v>
      </c>
      <c r="DI6" s="22">
        <f t="shared" ref="DI6:DQ6" si="12">IF(DI7="",NA(),DI7)</f>
        <v>56.01</v>
      </c>
      <c r="DJ6" s="22">
        <f t="shared" si="12"/>
        <v>57.74</v>
      </c>
      <c r="DK6" s="22">
        <f t="shared" si="12"/>
        <v>58.65</v>
      </c>
      <c r="DL6" s="22">
        <f t="shared" si="12"/>
        <v>59.32</v>
      </c>
      <c r="DM6" s="22">
        <f t="shared" si="12"/>
        <v>45.85</v>
      </c>
      <c r="DN6" s="22">
        <f t="shared" si="12"/>
        <v>47.31</v>
      </c>
      <c r="DO6" s="22">
        <f t="shared" si="12"/>
        <v>47.5</v>
      </c>
      <c r="DP6" s="22">
        <f t="shared" si="12"/>
        <v>48.41</v>
      </c>
      <c r="DQ6" s="22">
        <f t="shared" si="12"/>
        <v>50.02</v>
      </c>
      <c r="DR6" s="21" t="str">
        <f>IF(DR7="","",IF(DR7="-","【-】","【"&amp;SUBSTITUTE(TEXT(DR7,"#,##0.00"),"-","△")&amp;"】"))</f>
        <v>【51.51】</v>
      </c>
      <c r="DS6" s="21">
        <f>IF(DS7="",NA(),DS7)</f>
        <v>0</v>
      </c>
      <c r="DT6" s="22">
        <f t="shared" ref="DT6:EB6" si="13">IF(DT7="",NA(),DT7)</f>
        <v>10.17</v>
      </c>
      <c r="DU6" s="22">
        <f t="shared" si="13"/>
        <v>26.03</v>
      </c>
      <c r="DV6" s="22">
        <f t="shared" si="13"/>
        <v>12.94</v>
      </c>
      <c r="DW6" s="22">
        <f t="shared" si="13"/>
        <v>15.41</v>
      </c>
      <c r="DX6" s="22">
        <f t="shared" si="13"/>
        <v>14.13</v>
      </c>
      <c r="DY6" s="22">
        <f t="shared" si="13"/>
        <v>16.77</v>
      </c>
      <c r="DZ6" s="22">
        <f t="shared" si="13"/>
        <v>17.399999999999999</v>
      </c>
      <c r="EA6" s="22">
        <f t="shared" si="13"/>
        <v>18.64</v>
      </c>
      <c r="EB6" s="22">
        <f t="shared" si="13"/>
        <v>19.510000000000002</v>
      </c>
      <c r="EC6" s="21" t="str">
        <f>IF(EC7="","",IF(EC7="-","【-】","【"&amp;SUBSTITUTE(TEXT(EC7,"#,##0.00"),"-","△")&amp;"】"))</f>
        <v>【23.75】</v>
      </c>
      <c r="ED6" s="22">
        <f>IF(ED7="",NA(),ED7)</f>
        <v>0.18</v>
      </c>
      <c r="EE6" s="22">
        <f t="shared" ref="EE6:EM6" si="14">IF(EE7="",NA(),EE7)</f>
        <v>0.19</v>
      </c>
      <c r="EF6" s="22">
        <f t="shared" si="14"/>
        <v>1.07</v>
      </c>
      <c r="EG6" s="22">
        <f t="shared" si="14"/>
        <v>0.47</v>
      </c>
      <c r="EH6" s="22">
        <f t="shared" si="14"/>
        <v>0.04</v>
      </c>
      <c r="EI6" s="22">
        <f t="shared" si="14"/>
        <v>0.52</v>
      </c>
      <c r="EJ6" s="22">
        <f t="shared" si="14"/>
        <v>0.47</v>
      </c>
      <c r="EK6" s="22">
        <f t="shared" si="14"/>
        <v>0.4</v>
      </c>
      <c r="EL6" s="22">
        <f t="shared" si="14"/>
        <v>0.36</v>
      </c>
      <c r="EM6" s="22">
        <f t="shared" si="14"/>
        <v>0.56999999999999995</v>
      </c>
      <c r="EN6" s="21" t="str">
        <f>IF(EN7="","",IF(EN7="-","【-】","【"&amp;SUBSTITUTE(TEXT(EN7,"#,##0.00"),"-","△")&amp;"】"))</f>
        <v>【0.67】</v>
      </c>
    </row>
    <row r="7" spans="1:144" s="23" customFormat="1" x14ac:dyDescent="0.15">
      <c r="A7" s="15"/>
      <c r="B7" s="24">
        <v>2022</v>
      </c>
      <c r="C7" s="24">
        <v>63231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94.32</v>
      </c>
      <c r="P7" s="25">
        <v>97.43</v>
      </c>
      <c r="Q7" s="25">
        <v>4587</v>
      </c>
      <c r="R7" s="25">
        <v>6199</v>
      </c>
      <c r="S7" s="25">
        <v>196.81</v>
      </c>
      <c r="T7" s="25">
        <v>31.5</v>
      </c>
      <c r="U7" s="25">
        <v>5996</v>
      </c>
      <c r="V7" s="25">
        <v>19.5</v>
      </c>
      <c r="W7" s="25">
        <v>307.49</v>
      </c>
      <c r="X7" s="25">
        <v>113.64</v>
      </c>
      <c r="Y7" s="25">
        <v>118.28</v>
      </c>
      <c r="Z7" s="25">
        <v>112.38</v>
      </c>
      <c r="AA7" s="25">
        <v>123.27</v>
      </c>
      <c r="AB7" s="25">
        <v>120.99</v>
      </c>
      <c r="AC7" s="25">
        <v>103.81</v>
      </c>
      <c r="AD7" s="25">
        <v>104.35</v>
      </c>
      <c r="AE7" s="25">
        <v>105.34</v>
      </c>
      <c r="AF7" s="25">
        <v>105.77</v>
      </c>
      <c r="AG7" s="25">
        <v>104.82</v>
      </c>
      <c r="AH7" s="25">
        <v>108.7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25.66</v>
      </c>
      <c r="AO7" s="25">
        <v>21.69</v>
      </c>
      <c r="AP7" s="25">
        <v>24.04</v>
      </c>
      <c r="AQ7" s="25">
        <v>28.03</v>
      </c>
      <c r="AR7" s="25">
        <v>26.73</v>
      </c>
      <c r="AS7" s="25">
        <v>1.34</v>
      </c>
      <c r="AT7" s="25">
        <v>1339.38</v>
      </c>
      <c r="AU7" s="25">
        <v>1646.56</v>
      </c>
      <c r="AV7" s="25">
        <v>1768.47</v>
      </c>
      <c r="AW7" s="25">
        <v>1524.93</v>
      </c>
      <c r="AX7" s="25">
        <v>1501.81</v>
      </c>
      <c r="AY7" s="25">
        <v>300.14</v>
      </c>
      <c r="AZ7" s="25">
        <v>301.04000000000002</v>
      </c>
      <c r="BA7" s="25">
        <v>305.08</v>
      </c>
      <c r="BB7" s="25">
        <v>305.33999999999997</v>
      </c>
      <c r="BC7" s="25">
        <v>310.01</v>
      </c>
      <c r="BD7" s="25">
        <v>252.29</v>
      </c>
      <c r="BE7" s="25">
        <v>55.72</v>
      </c>
      <c r="BF7" s="25">
        <v>49.23</v>
      </c>
      <c r="BG7" s="25">
        <v>49.31</v>
      </c>
      <c r="BH7" s="25">
        <v>34.35</v>
      </c>
      <c r="BI7" s="25">
        <v>25.72</v>
      </c>
      <c r="BJ7" s="25">
        <v>566.65</v>
      </c>
      <c r="BK7" s="25">
        <v>551.62</v>
      </c>
      <c r="BL7" s="25">
        <v>585.59</v>
      </c>
      <c r="BM7" s="25">
        <v>561.34</v>
      </c>
      <c r="BN7" s="25">
        <v>538.33000000000004</v>
      </c>
      <c r="BO7" s="25">
        <v>268.07</v>
      </c>
      <c r="BP7" s="25">
        <v>111.71</v>
      </c>
      <c r="BQ7" s="25">
        <v>113.95</v>
      </c>
      <c r="BR7" s="25">
        <v>85.96</v>
      </c>
      <c r="BS7" s="25">
        <v>105.71</v>
      </c>
      <c r="BT7" s="25">
        <v>93.5</v>
      </c>
      <c r="BU7" s="25">
        <v>84.77</v>
      </c>
      <c r="BV7" s="25">
        <v>87.11</v>
      </c>
      <c r="BW7" s="25">
        <v>82.78</v>
      </c>
      <c r="BX7" s="25">
        <v>84.82</v>
      </c>
      <c r="BY7" s="25">
        <v>82.29</v>
      </c>
      <c r="BZ7" s="25">
        <v>97.47</v>
      </c>
      <c r="CA7" s="25">
        <v>207.48</v>
      </c>
      <c r="CB7" s="25">
        <v>204.34</v>
      </c>
      <c r="CC7" s="25">
        <v>212.95</v>
      </c>
      <c r="CD7" s="25">
        <v>191.62</v>
      </c>
      <c r="CE7" s="25">
        <v>197.08</v>
      </c>
      <c r="CF7" s="25">
        <v>227.27</v>
      </c>
      <c r="CG7" s="25">
        <v>223.98</v>
      </c>
      <c r="CH7" s="25">
        <v>225.09</v>
      </c>
      <c r="CI7" s="25">
        <v>224.82</v>
      </c>
      <c r="CJ7" s="25">
        <v>230.85</v>
      </c>
      <c r="CK7" s="25">
        <v>174.75</v>
      </c>
      <c r="CL7" s="25">
        <v>62.37</v>
      </c>
      <c r="CM7" s="25">
        <v>59.2</v>
      </c>
      <c r="CN7" s="25">
        <v>61.14</v>
      </c>
      <c r="CO7" s="25">
        <v>60.4</v>
      </c>
      <c r="CP7" s="25">
        <v>59.98</v>
      </c>
      <c r="CQ7" s="25">
        <v>50.29</v>
      </c>
      <c r="CR7" s="25">
        <v>49.64</v>
      </c>
      <c r="CS7" s="25">
        <v>49.38</v>
      </c>
      <c r="CT7" s="25">
        <v>50.09</v>
      </c>
      <c r="CU7" s="25">
        <v>50.1</v>
      </c>
      <c r="CV7" s="25">
        <v>59.97</v>
      </c>
      <c r="CW7" s="25">
        <v>74.66</v>
      </c>
      <c r="CX7" s="25">
        <v>74.84</v>
      </c>
      <c r="CY7" s="25">
        <v>75.010000000000005</v>
      </c>
      <c r="CZ7" s="25">
        <v>75.06</v>
      </c>
      <c r="DA7" s="25">
        <v>75.180000000000007</v>
      </c>
      <c r="DB7" s="25">
        <v>77.73</v>
      </c>
      <c r="DC7" s="25">
        <v>78.09</v>
      </c>
      <c r="DD7" s="25">
        <v>78.010000000000005</v>
      </c>
      <c r="DE7" s="25">
        <v>77.599999999999994</v>
      </c>
      <c r="DF7" s="25">
        <v>77.3</v>
      </c>
      <c r="DG7" s="25">
        <v>89.76</v>
      </c>
      <c r="DH7" s="25">
        <v>54.7</v>
      </c>
      <c r="DI7" s="25">
        <v>56.01</v>
      </c>
      <c r="DJ7" s="25">
        <v>57.74</v>
      </c>
      <c r="DK7" s="25">
        <v>58.65</v>
      </c>
      <c r="DL7" s="25">
        <v>59.32</v>
      </c>
      <c r="DM7" s="25">
        <v>45.85</v>
      </c>
      <c r="DN7" s="25">
        <v>47.31</v>
      </c>
      <c r="DO7" s="25">
        <v>47.5</v>
      </c>
      <c r="DP7" s="25">
        <v>48.41</v>
      </c>
      <c r="DQ7" s="25">
        <v>50.02</v>
      </c>
      <c r="DR7" s="25">
        <v>51.51</v>
      </c>
      <c r="DS7" s="25">
        <v>0</v>
      </c>
      <c r="DT7" s="25">
        <v>10.17</v>
      </c>
      <c r="DU7" s="25">
        <v>26.03</v>
      </c>
      <c r="DV7" s="25">
        <v>12.94</v>
      </c>
      <c r="DW7" s="25">
        <v>15.41</v>
      </c>
      <c r="DX7" s="25">
        <v>14.13</v>
      </c>
      <c r="DY7" s="25">
        <v>16.77</v>
      </c>
      <c r="DZ7" s="25">
        <v>17.399999999999999</v>
      </c>
      <c r="EA7" s="25">
        <v>18.64</v>
      </c>
      <c r="EB7" s="25">
        <v>19.510000000000002</v>
      </c>
      <c r="EC7" s="25">
        <v>23.75</v>
      </c>
      <c r="ED7" s="25">
        <v>0.18</v>
      </c>
      <c r="EE7" s="25">
        <v>0.19</v>
      </c>
      <c r="EF7" s="25">
        <v>1.07</v>
      </c>
      <c r="EG7" s="25">
        <v>0.47</v>
      </c>
      <c r="EH7" s="25">
        <v>0.04</v>
      </c>
      <c r="EI7" s="25">
        <v>0.52</v>
      </c>
      <c r="EJ7" s="25">
        <v>0.47</v>
      </c>
      <c r="EK7" s="25">
        <v>0.4</v>
      </c>
      <c r="EL7" s="25">
        <v>0.36</v>
      </c>
      <c r="EM7" s="25">
        <v>0.56999999999999995</v>
      </c>
      <c r="EN7" s="25">
        <v>0.67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>DATEVALUE($B7+12-B11&amp;"/1/"&amp;B12)</f>
        <v>47484</v>
      </c>
      <c r="C10" s="30">
        <f>DATEVALUE($B7+12-C11&amp;"/1/"&amp;C12)</f>
        <v>47849</v>
      </c>
      <c r="D10" s="30">
        <f>DATEVALUE($B7+12-D11&amp;"/1/"&amp;D12)</f>
        <v>48215</v>
      </c>
      <c r="E10" s="30">
        <f>DATEVALUE($B7+12-E11&amp;"/1/"&amp;E12)</f>
        <v>48582</v>
      </c>
      <c r="F10" s="30">
        <f>DATEVALUE($B7+12-F11&amp;"/1/"&amp;F12)</f>
        <v>48948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109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伊藤 真一</cp:lastModifiedBy>
  <cp:lastPrinted>2024-01-26T06:56:34Z</cp:lastPrinted>
  <dcterms:created xsi:type="dcterms:W3CDTF">2023-12-05T00:49:14Z</dcterms:created>
  <dcterms:modified xsi:type="dcterms:W3CDTF">2024-01-26T06:57:06Z</dcterms:modified>
  <cp:category/>
</cp:coreProperties>
</file>