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95.1.1.6\0000$\00 全課 00 共通\01総務企画課\02財務行革推進室\01 財務関係\01　地方公営企業\R05\32 【1.23】経営比較分析表(令和4年度決算)の分析等について\様式　(上書き保存してください)\水道\"/>
    </mc:Choice>
  </mc:AlternateContent>
  <xr:revisionPtr revIDLastSave="0" documentId="13_ncr:1_{57C4D5D8-BCC7-4112-9F69-CB5DA1A8BBDD}" xr6:coauthVersionLast="45" xr6:coauthVersionMax="45" xr10:uidLastSave="{00000000-0000-0000-0000-000000000000}"/>
  <workbookProtection workbookAlgorithmName="SHA-512" workbookHashValue="vx7OIL605RBcxzvC6cyK8n4feDnAiBNEuuumR5BTuJxF4M0nfFuZ1GkK0fiwoZU7BSPAp8TUXheRZbj+HUMYNQ==" workbookSaltValue="QWUUzyTfQYsEMApXklNqMw=="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O6" i="5"/>
  <c r="I10" i="4" s="1"/>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B10" i="4"/>
  <c r="BB8" i="4"/>
  <c r="AT8" i="4"/>
  <c r="AD8" i="4"/>
  <c r="W8" i="4"/>
  <c r="P8" i="4"/>
  <c r="B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<sst xmlns="http://schemas.openxmlformats.org/spreadsheetml/2006/main" count="228" uniqueCount="115">
  <si>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</si>
  <si>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</si>
  <si>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</si>
  <si>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</si>
  <si>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</si>
  <si>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</si>
  <si>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</si>
  <si>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</si>
  <si>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</si>
  <si>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</si>
  <si>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</si>
  <si>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</si>
  <si>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</si>
  <si>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</si>
  <si>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</si>
  <si>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</si>
  <si>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</si>
  <si>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</si>
  <si>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</si>
  <si>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</si>
  <si>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</si>
  <si>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</si>
  <si>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</si>
  <si>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</si>
  <si>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</si>
  <si>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</si>
  <si>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</si>
  <si>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</si>
  <si>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</si>
  <si>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</si>
  <si>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</si>
  <si>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</si>
  <si>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</si>
  <si>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</si>
  <si>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</si>
  <si>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</si>
  <si>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</si>
  <si>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</si>
  <si>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</si>
  <si>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</si>
  <si>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</si>
  <si>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</si>
  <si>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</si>
  <si>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</si>
  <si>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</si>
  <si>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</si>
  <si>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</si>
  <si>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</si>
  <si>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</si>
  <si>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</si>
  <si>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</si>
  <si>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</si>
  <si>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</si>
  <si>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</si>
  <si>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</si>
  <si>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</si>
  <si>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</si>
  <si>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</si>
  <si>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</si>
  <si>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</si>
  <si>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</si>
  <si>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</si>
  <si>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</si>
  <si>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</si>
  <si>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</si>
  <si>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</si>
  <si>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</si>
  <si>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</si>
  <si>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</si>
  <si>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</si>
  <si>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</si>
  <si>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</si>
  <si>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</si>
  <si>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</si>
  <si>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</si>
  <si>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</si>
  <si>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</si>
  <si>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</si>
  <si>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</si>
  <si>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</si>
  <si>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</si>
  <si>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</si>
  <si>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</si>
  <si>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</si>
  <si>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</si>
  <si>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</si>
  <si>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</si>
  <si>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</si>
  <si>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</si>
  <si>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</si>
  <si>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</si>
  <si>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</si>
  <si>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</si>
  <si>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最上町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</si>
  <si>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</si>
  <si>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</si>
  <si>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</si>
  <si>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</si>
  <si>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</si>
  <si>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</si>
  <si>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</si>
  <si>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</si>
  <si>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</si>
  <si>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</si>
  <si>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</si>
  <si>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</si>
  <si>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</si>
  <si>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</si>
  <si>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</si>
  <si>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</si>
  <si>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</si>
  <si>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</si>
  <si>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経常収支比率については、簡易水道と統合し維持管理費が増加しているのに対し、旧簡易水道区域が管渠の長さや施設の数に見合うほどの人口密度ではないため、維持管理費の増加分を料金収入で賄えていない状況である。
　また料金収入については、給水区域内の人口が減少している為、大幅な増加は見込めない。だが、旧簡易水道地区において接続率の低く施設利用率も低い地区もある為、接続への啓蒙などを行って施設利用率及び料金収入の増加に努めていきたい。
　現在は旧簡易水道の建設改良費に伴う元利償還金部分を一般会計の繰入金に頼っている状態であるが、今後元利償還金の減少に伴い繰入金の額も減少していく為、今後その部分をどうしていくか料金改定も考えて行かなければならない。
　流動比率については、簡易水道分の負債が増えたが、それに見合う分の料金収入の増加がない為、流動資産が年々減少傾向にある。また、令和4年に起債の償還のピークを迎えたため、その後は徐々に回復することか見込まれる。</t>
    <phoneticPr fontId="4"/>
  </si>
  <si>
    <t>　平成の初期に管路の更新を行ってきた為、現在40年を経過している管路は無い。また、旧簡易水道区域は平成10年辺りに整備されている地区も多く、あまり年数が経っていない状態である。
　ただ電気機械設備等については、更新の時期を迎えるものもある為、順次更新工事を行っていく予定である。また、今後の給水人口の減少も見据え更新時に過大なスペックにならないようにしていきたい。　　</t>
    <phoneticPr fontId="4"/>
  </si>
  <si>
    <t>　旧簡易水道と統合した事により、簡易水道分の維持管理費が増加しているが、その増加分を給水収益で賄われていない状態である。
　要因としては、旧簡易水道地区においては、地理的要因が大きく影響しており、管渠等が長く、水源施設も点在している事から維持管理費等の経常費用のウエイトが大きく、現在はその不足分を一般会計からの繰入金で賄われている。だが、旧簡易水道の建設改良に伴う元利償還金に対する一般会計からの繰入金も年々減少していく事が考えられる。
　今後、電気機械設備関係について更新計画等を策定する予定である。また、令和4年度に起債の償還のピークを迎える為、経費の削減に努めていきたい。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</si>
</sst>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E6-467A-8A04-F7CF885C689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C5E6-467A-8A04-F7CF885C689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58.78</c:v>
                </c:pt>
                <c:pt idx="1">
                  <c:v>46.85</c:v>
                </c:pt>
                <c:pt idx="2">
                  <c:v>46.84</c:v>
                </c:pt>
                <c:pt idx="3">
                  <c:v>47.23</c:v>
                </c:pt>
                <c:pt idx="4">
                  <c:v>47.03</c:v>
                </c:pt>
              </c:numCache>
            </c:numRef>
          </c:val>
          <c:extLst>
            <c:ext xmlns:c16="http://schemas.microsoft.com/office/drawing/2014/chart" uri="{C3380CC4-5D6E-409C-BE32-E72D297353CC}">
              <c16:uniqueId val="{00000000-B664-45B1-A41A-E815519DB53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B664-45B1-A41A-E815519DB53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68.13</c:v>
                </c:pt>
                <c:pt idx="1">
                  <c:v>82.61</c:v>
                </c:pt>
                <c:pt idx="2">
                  <c:v>80</c:v>
                </c:pt>
                <c:pt idx="3">
                  <c:v>82.36</c:v>
                </c:pt>
                <c:pt idx="4">
                  <c:v>78.150000000000006</c:v>
                </c:pt>
              </c:numCache>
            </c:numRef>
          </c:val>
          <c:extLst>
            <c:ext xmlns:c16="http://schemas.microsoft.com/office/drawing/2014/chart" uri="{C3380CC4-5D6E-409C-BE32-E72D297353CC}">
              <c16:uniqueId val="{00000000-322F-4153-946C-FC3341BBCB9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322F-4153-946C-FC3341BBCB9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101.14</c:v>
                </c:pt>
                <c:pt idx="1">
                  <c:v>100.21</c:v>
                </c:pt>
                <c:pt idx="2">
                  <c:v>94.31</c:v>
                </c:pt>
                <c:pt idx="3">
                  <c:v>101.31</c:v>
                </c:pt>
                <c:pt idx="4">
                  <c:v>104.98</c:v>
                </c:pt>
              </c:numCache>
            </c:numRef>
          </c:val>
          <c:extLst>
            <c:ext xmlns:c16="http://schemas.microsoft.com/office/drawing/2014/chart" uri="{C3380CC4-5D6E-409C-BE32-E72D297353CC}">
              <c16:uniqueId val="{00000000-23B5-452F-8A55-0BBEAE2DC2A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23B5-452F-8A55-0BBEAE2DC2A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25.04</c:v>
                </c:pt>
                <c:pt idx="1">
                  <c:v>28.01</c:v>
                </c:pt>
                <c:pt idx="2">
                  <c:v>30.84</c:v>
                </c:pt>
                <c:pt idx="3">
                  <c:v>33.68</c:v>
                </c:pt>
                <c:pt idx="4">
                  <c:v>36.07</c:v>
                </c:pt>
              </c:numCache>
            </c:numRef>
          </c:val>
          <c:extLst>
            <c:ext xmlns:c16="http://schemas.microsoft.com/office/drawing/2014/chart" uri="{C3380CC4-5D6E-409C-BE32-E72D297353CC}">
              <c16:uniqueId val="{00000000-AC43-4A06-A36C-EB3FA13A009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AC43-4A06-A36C-EB3FA13A009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FE-4C44-B262-6FAC246C9F2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68FE-4C44-B262-6FAC246C9F2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FF-4517-B90D-2C8676DEDEB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75FF-4517-B90D-2C8676DEDEB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203.32</c:v>
                </c:pt>
                <c:pt idx="1">
                  <c:v>189.74</c:v>
                </c:pt>
                <c:pt idx="2">
                  <c:v>170.84</c:v>
                </c:pt>
                <c:pt idx="3">
                  <c:v>152.88999999999999</c:v>
                </c:pt>
                <c:pt idx="4">
                  <c:v>136.86000000000001</c:v>
                </c:pt>
              </c:numCache>
            </c:numRef>
          </c:val>
          <c:extLst>
            <c:ext xmlns:c16="http://schemas.microsoft.com/office/drawing/2014/chart" uri="{C3380CC4-5D6E-409C-BE32-E72D297353CC}">
              <c16:uniqueId val="{00000000-F05D-4E99-B2E0-C57C4336AEF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F05D-4E99-B2E0-C57C4336AEF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906.45</c:v>
                </c:pt>
                <c:pt idx="1">
                  <c:v>861.99</c:v>
                </c:pt>
                <c:pt idx="2">
                  <c:v>819.01</c:v>
                </c:pt>
                <c:pt idx="3">
                  <c:v>720.61</c:v>
                </c:pt>
                <c:pt idx="4">
                  <c:v>698.94</c:v>
                </c:pt>
              </c:numCache>
            </c:numRef>
          </c:val>
          <c:extLst>
            <c:ext xmlns:c16="http://schemas.microsoft.com/office/drawing/2014/chart" uri="{C3380CC4-5D6E-409C-BE32-E72D297353CC}">
              <c16:uniqueId val="{00000000-B7F4-44ED-A830-A4F1241D5EA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B7F4-44ED-A830-A4F1241D5EA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88.55</c:v>
                </c:pt>
                <c:pt idx="1">
                  <c:v>89.27</c:v>
                </c:pt>
                <c:pt idx="2">
                  <c:v>86.77</c:v>
                </c:pt>
                <c:pt idx="3">
                  <c:v>96.32</c:v>
                </c:pt>
                <c:pt idx="4">
                  <c:v>82.35</c:v>
                </c:pt>
              </c:numCache>
            </c:numRef>
          </c:val>
          <c:extLst>
            <c:ext xmlns:c16="http://schemas.microsoft.com/office/drawing/2014/chart" uri="{C3380CC4-5D6E-409C-BE32-E72D297353CC}">
              <c16:uniqueId val="{00000000-1040-47BC-981E-4CEE6FDAE4A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1040-47BC-981E-4CEE6FDAE4A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233.41</c:v>
                </c:pt>
                <c:pt idx="1">
                  <c:v>229.66</c:v>
                </c:pt>
                <c:pt idx="2">
                  <c:v>235.96</c:v>
                </c:pt>
                <c:pt idx="3">
                  <c:v>210.13</c:v>
                </c:pt>
                <c:pt idx="4">
                  <c:v>250.8</c:v>
                </c:pt>
              </c:numCache>
            </c:numRef>
          </c:val>
          <c:extLst>
            <c:ext xmlns:c16="http://schemas.microsoft.com/office/drawing/2014/chart" uri="{C3380CC4-5D6E-409C-BE32-E72D297353CC}">
              <c16:uniqueId val="{00000000-DFD1-47B5-BDE5-88318E6E0E9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DFD1-47B5-BDE5-88318E6E0E9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山形県　最上町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A8</v>
      </c>
      <c r="X8" s="76"/>
      <c r="Y8" s="76"/>
      <c r="Z8" s="76"/>
      <c r="AA8" s="76"/>
      <c r="AB8" s="76"/>
      <c r="AC8" s="76"/>
      <c r="AD8" s="76" t="str">
        <f>データ!$M$6</f>
        <v>非設置</v>
      </c>
      <c r="AE8" s="76"/>
      <c r="AF8" s="76"/>
      <c r="AG8" s="76"/>
      <c r="AH8" s="76"/>
      <c r="AI8" s="76"/>
      <c r="AJ8" s="76"/>
      <c r="AK8" s="2"/>
      <c r="AL8" s="59">
        <f>データ!$R$6</f>
        <v>7797</v>
      </c>
      <c r="AM8" s="59"/>
      <c r="AN8" s="59"/>
      <c r="AO8" s="59"/>
      <c r="AP8" s="59"/>
      <c r="AQ8" s="59"/>
      <c r="AR8" s="59"/>
      <c r="AS8" s="59"/>
      <c r="AT8" s="56">
        <f>データ!$S$6</f>
        <v>330.37</v>
      </c>
      <c r="AU8" s="57"/>
      <c r="AV8" s="57"/>
      <c r="AW8" s="57"/>
      <c r="AX8" s="57"/>
      <c r="AY8" s="57"/>
      <c r="AZ8" s="57"/>
      <c r="BA8" s="57"/>
      <c r="BB8" s="46">
        <f>データ!$T$6</f>
        <v>23.6</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66.61</v>
      </c>
      <c r="J10" s="57"/>
      <c r="K10" s="57"/>
      <c r="L10" s="57"/>
      <c r="M10" s="57"/>
      <c r="N10" s="57"/>
      <c r="O10" s="58"/>
      <c r="P10" s="46">
        <f>データ!$P$6</f>
        <v>97.6</v>
      </c>
      <c r="Q10" s="46"/>
      <c r="R10" s="46"/>
      <c r="S10" s="46"/>
      <c r="T10" s="46"/>
      <c r="U10" s="46"/>
      <c r="V10" s="46"/>
      <c r="W10" s="59">
        <f>データ!$Q$6</f>
        <v>4490</v>
      </c>
      <c r="X10" s="59"/>
      <c r="Y10" s="59"/>
      <c r="Z10" s="59"/>
      <c r="AA10" s="59"/>
      <c r="AB10" s="59"/>
      <c r="AC10" s="59"/>
      <c r="AD10" s="2"/>
      <c r="AE10" s="2"/>
      <c r="AF10" s="2"/>
      <c r="AG10" s="2"/>
      <c r="AH10" s="2"/>
      <c r="AI10" s="2"/>
      <c r="AJ10" s="2"/>
      <c r="AK10" s="2"/>
      <c r="AL10" s="59">
        <f>データ!$U$6</f>
        <v>7444</v>
      </c>
      <c r="AM10" s="59"/>
      <c r="AN10" s="59"/>
      <c r="AO10" s="59"/>
      <c r="AP10" s="59"/>
      <c r="AQ10" s="59"/>
      <c r="AR10" s="59"/>
      <c r="AS10" s="59"/>
      <c r="AT10" s="56">
        <f>データ!$V$6</f>
        <v>20.46</v>
      </c>
      <c r="AU10" s="57"/>
      <c r="AV10" s="57"/>
      <c r="AW10" s="57"/>
      <c r="AX10" s="57"/>
      <c r="AY10" s="57"/>
      <c r="AZ10" s="57"/>
      <c r="BA10" s="57"/>
      <c r="BB10" s="46">
        <f>データ!$W$6</f>
        <v>363.83</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112</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113</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114</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g3uWnUYoH5tdG2gt6UjmMkByEZ2Izrj7FuMlgCYtB0opNCG1N8k//oqllPyHdok8kZAu6Q4ZsyCKB9oPu1XkSg==" saltValue="BZ2nhr4LMFm1f7Znv4tD9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63622</v>
      </c>
      <c r="D6" s="20">
        <f t="shared" si="3"/>
        <v>46</v>
      </c>
      <c r="E6" s="20">
        <f t="shared" si="3"/>
        <v>1</v>
      </c>
      <c r="F6" s="20">
        <f t="shared" si="3"/>
        <v>0</v>
      </c>
      <c r="G6" s="20">
        <f t="shared" si="3"/>
        <v>1</v>
      </c>
      <c r="H6" s="20" t="str">
        <f t="shared" si="3"/>
        <v>山形県　最上町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66.61</v>
      </c>
      <c r="P6" s="21">
        <f t="shared" si="3"/>
        <v>97.6</v>
      </c>
      <c r="Q6" s="21">
        <f t="shared" si="3"/>
        <v>4490</v>
      </c>
      <c r="R6" s="21">
        <f t="shared" si="3"/>
        <v>7797</v>
      </c>
      <c r="S6" s="21">
        <f t="shared" si="3"/>
        <v>330.37</v>
      </c>
      <c r="T6" s="21">
        <f t="shared" si="3"/>
        <v>23.6</v>
      </c>
      <c r="U6" s="21">
        <f t="shared" si="3"/>
        <v>7444</v>
      </c>
      <c r="V6" s="21">
        <f t="shared" si="3"/>
        <v>20.46</v>
      </c>
      <c r="W6" s="21">
        <f t="shared" si="3"/>
        <v>363.83</v>
      </c>
      <c r="X6" s="22">
        <f>IF(X7="",NA(),X7)</f>
        <v>101.14</v>
      </c>
      <c r="Y6" s="22">
        <f t="shared" ref="Y6:AG6" si="4">IF(Y7="",NA(),Y7)</f>
        <v>100.21</v>
      </c>
      <c r="Z6" s="22">
        <f t="shared" si="4"/>
        <v>94.31</v>
      </c>
      <c r="AA6" s="22">
        <f t="shared" si="4"/>
        <v>101.31</v>
      </c>
      <c r="AB6" s="22">
        <f t="shared" si="4"/>
        <v>104.98</v>
      </c>
      <c r="AC6" s="22">
        <f t="shared" si="4"/>
        <v>103.81</v>
      </c>
      <c r="AD6" s="22">
        <f t="shared" si="4"/>
        <v>104.35</v>
      </c>
      <c r="AE6" s="22">
        <f t="shared" si="4"/>
        <v>105.34</v>
      </c>
      <c r="AF6" s="22">
        <f t="shared" si="4"/>
        <v>105.77</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203.32</v>
      </c>
      <c r="AU6" s="22">
        <f t="shared" ref="AU6:BC6" si="6">IF(AU7="",NA(),AU7)</f>
        <v>189.74</v>
      </c>
      <c r="AV6" s="22">
        <f t="shared" si="6"/>
        <v>170.84</v>
      </c>
      <c r="AW6" s="22">
        <f t="shared" si="6"/>
        <v>152.88999999999999</v>
      </c>
      <c r="AX6" s="22">
        <f t="shared" si="6"/>
        <v>136.86000000000001</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906.45</v>
      </c>
      <c r="BF6" s="22">
        <f t="shared" ref="BF6:BN6" si="7">IF(BF7="",NA(),BF7)</f>
        <v>861.99</v>
      </c>
      <c r="BG6" s="22">
        <f t="shared" si="7"/>
        <v>819.01</v>
      </c>
      <c r="BH6" s="22">
        <f t="shared" si="7"/>
        <v>720.61</v>
      </c>
      <c r="BI6" s="22">
        <f t="shared" si="7"/>
        <v>698.94</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88.55</v>
      </c>
      <c r="BQ6" s="22">
        <f t="shared" ref="BQ6:BY6" si="8">IF(BQ7="",NA(),BQ7)</f>
        <v>89.27</v>
      </c>
      <c r="BR6" s="22">
        <f t="shared" si="8"/>
        <v>86.77</v>
      </c>
      <c r="BS6" s="22">
        <f t="shared" si="8"/>
        <v>96.32</v>
      </c>
      <c r="BT6" s="22">
        <f t="shared" si="8"/>
        <v>82.35</v>
      </c>
      <c r="BU6" s="22">
        <f t="shared" si="8"/>
        <v>84.77</v>
      </c>
      <c r="BV6" s="22">
        <f t="shared" si="8"/>
        <v>87.11</v>
      </c>
      <c r="BW6" s="22">
        <f t="shared" si="8"/>
        <v>82.78</v>
      </c>
      <c r="BX6" s="22">
        <f t="shared" si="8"/>
        <v>84.82</v>
      </c>
      <c r="BY6" s="22">
        <f t="shared" si="8"/>
        <v>82.29</v>
      </c>
      <c r="BZ6" s="21" t="str">
        <f>IF(BZ7="","",IF(BZ7="-","【-】","【"&amp;SUBSTITUTE(TEXT(BZ7,"#,##0.00"),"-","△")&amp;"】"))</f>
        <v>【97.47】</v>
      </c>
      <c r="CA6" s="22">
        <f>IF(CA7="",NA(),CA7)</f>
        <v>233.41</v>
      </c>
      <c r="CB6" s="22">
        <f t="shared" ref="CB6:CJ6" si="9">IF(CB7="",NA(),CB7)</f>
        <v>229.66</v>
      </c>
      <c r="CC6" s="22">
        <f t="shared" si="9"/>
        <v>235.96</v>
      </c>
      <c r="CD6" s="22">
        <f t="shared" si="9"/>
        <v>210.13</v>
      </c>
      <c r="CE6" s="22">
        <f t="shared" si="9"/>
        <v>250.8</v>
      </c>
      <c r="CF6" s="22">
        <f t="shared" si="9"/>
        <v>227.27</v>
      </c>
      <c r="CG6" s="22">
        <f t="shared" si="9"/>
        <v>223.98</v>
      </c>
      <c r="CH6" s="22">
        <f t="shared" si="9"/>
        <v>225.09</v>
      </c>
      <c r="CI6" s="22">
        <f t="shared" si="9"/>
        <v>224.82</v>
      </c>
      <c r="CJ6" s="22">
        <f t="shared" si="9"/>
        <v>230.85</v>
      </c>
      <c r="CK6" s="21" t="str">
        <f>IF(CK7="","",IF(CK7="-","【-】","【"&amp;SUBSTITUTE(TEXT(CK7,"#,##0.00"),"-","△")&amp;"】"))</f>
        <v>【174.75】</v>
      </c>
      <c r="CL6" s="22">
        <f>IF(CL7="",NA(),CL7)</f>
        <v>58.78</v>
      </c>
      <c r="CM6" s="22">
        <f t="shared" ref="CM6:CU6" si="10">IF(CM7="",NA(),CM7)</f>
        <v>46.85</v>
      </c>
      <c r="CN6" s="22">
        <f t="shared" si="10"/>
        <v>46.84</v>
      </c>
      <c r="CO6" s="22">
        <f t="shared" si="10"/>
        <v>47.23</v>
      </c>
      <c r="CP6" s="22">
        <f t="shared" si="10"/>
        <v>47.03</v>
      </c>
      <c r="CQ6" s="22">
        <f t="shared" si="10"/>
        <v>50.29</v>
      </c>
      <c r="CR6" s="22">
        <f t="shared" si="10"/>
        <v>49.64</v>
      </c>
      <c r="CS6" s="22">
        <f t="shared" si="10"/>
        <v>49.38</v>
      </c>
      <c r="CT6" s="22">
        <f t="shared" si="10"/>
        <v>50.09</v>
      </c>
      <c r="CU6" s="22">
        <f t="shared" si="10"/>
        <v>50.1</v>
      </c>
      <c r="CV6" s="21" t="str">
        <f>IF(CV7="","",IF(CV7="-","【-】","【"&amp;SUBSTITUTE(TEXT(CV7,"#,##0.00"),"-","△")&amp;"】"))</f>
        <v>【59.97】</v>
      </c>
      <c r="CW6" s="22">
        <f>IF(CW7="",NA(),CW7)</f>
        <v>68.13</v>
      </c>
      <c r="CX6" s="22">
        <f t="shared" ref="CX6:DF6" si="11">IF(CX7="",NA(),CX7)</f>
        <v>82.61</v>
      </c>
      <c r="CY6" s="22">
        <f t="shared" si="11"/>
        <v>80</v>
      </c>
      <c r="CZ6" s="22">
        <f t="shared" si="11"/>
        <v>82.36</v>
      </c>
      <c r="DA6" s="22">
        <f t="shared" si="11"/>
        <v>78.150000000000006</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25.04</v>
      </c>
      <c r="DI6" s="22">
        <f t="shared" ref="DI6:DQ6" si="12">IF(DI7="",NA(),DI7)</f>
        <v>28.01</v>
      </c>
      <c r="DJ6" s="22">
        <f t="shared" si="12"/>
        <v>30.84</v>
      </c>
      <c r="DK6" s="22">
        <f t="shared" si="12"/>
        <v>33.68</v>
      </c>
      <c r="DL6" s="22">
        <f t="shared" si="12"/>
        <v>36.07</v>
      </c>
      <c r="DM6" s="22">
        <f t="shared" si="12"/>
        <v>45.85</v>
      </c>
      <c r="DN6" s="22">
        <f t="shared" si="12"/>
        <v>47.31</v>
      </c>
      <c r="DO6" s="22">
        <f t="shared" si="12"/>
        <v>47.5</v>
      </c>
      <c r="DP6" s="22">
        <f t="shared" si="12"/>
        <v>48.41</v>
      </c>
      <c r="DQ6" s="22">
        <f t="shared" si="12"/>
        <v>50.02</v>
      </c>
      <c r="DR6" s="21" t="str">
        <f>IF(DR7="","",IF(DR7="-","【-】","【"&amp;SUBSTITUTE(TEXT(DR7,"#,##0.00"),"-","△")&amp;"】"))</f>
        <v>【51.51】</v>
      </c>
      <c r="DS6" s="21">
        <f>IF(DS7="",NA(),DS7)</f>
        <v>0</v>
      </c>
      <c r="DT6" s="21">
        <f t="shared" ref="DT6:EB6" si="13">IF(DT7="",NA(),DT7)</f>
        <v>0</v>
      </c>
      <c r="DU6" s="21">
        <f t="shared" si="13"/>
        <v>0</v>
      </c>
      <c r="DV6" s="21">
        <f t="shared" si="13"/>
        <v>0</v>
      </c>
      <c r="DW6" s="21">
        <f t="shared" si="13"/>
        <v>0</v>
      </c>
      <c r="DX6" s="22">
        <f t="shared" si="13"/>
        <v>14.13</v>
      </c>
      <c r="DY6" s="22">
        <f t="shared" si="13"/>
        <v>16.77</v>
      </c>
      <c r="DZ6" s="22">
        <f t="shared" si="13"/>
        <v>17.399999999999999</v>
      </c>
      <c r="EA6" s="22">
        <f t="shared" si="13"/>
        <v>18.64</v>
      </c>
      <c r="EB6" s="22">
        <f t="shared" si="13"/>
        <v>19.510000000000002</v>
      </c>
      <c r="EC6" s="21" t="str">
        <f>IF(EC7="","",IF(EC7="-","【-】","【"&amp;SUBSTITUTE(TEXT(EC7,"#,##0.00"),"-","△")&amp;"】"))</f>
        <v>【23.75】</v>
      </c>
      <c r="ED6" s="21">
        <f>IF(ED7="",NA(),ED7)</f>
        <v>0</v>
      </c>
      <c r="EE6" s="21">
        <f t="shared" ref="EE6:EM6" si="14">IF(EE7="",NA(),EE7)</f>
        <v>0</v>
      </c>
      <c r="EF6" s="21">
        <f t="shared" si="14"/>
        <v>0</v>
      </c>
      <c r="EG6" s="21">
        <f t="shared" si="14"/>
        <v>0</v>
      </c>
      <c r="EH6" s="21">
        <f t="shared" si="14"/>
        <v>0</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15">
      <c r="A7" s="15"/>
      <c r="B7" s="24">
        <v>2022</v>
      </c>
      <c r="C7" s="24">
        <v>63622</v>
      </c>
      <c r="D7" s="24">
        <v>46</v>
      </c>
      <c r="E7" s="24">
        <v>1</v>
      </c>
      <c r="F7" s="24">
        <v>0</v>
      </c>
      <c r="G7" s="24">
        <v>1</v>
      </c>
      <c r="H7" s="24" t="s">
        <v>93</v>
      </c>
      <c r="I7" s="24" t="s">
        <v>94</v>
      </c>
      <c r="J7" s="24" t="s">
        <v>95</v>
      </c>
      <c r="K7" s="24" t="s">
        <v>96</v>
      </c>
      <c r="L7" s="24" t="s">
        <v>97</v>
      </c>
      <c r="M7" s="24" t="s">
        <v>98</v>
      </c>
      <c r="N7" s="25" t="s">
        <v>99</v>
      </c>
      <c r="O7" s="25">
        <v>66.61</v>
      </c>
      <c r="P7" s="25">
        <v>97.6</v>
      </c>
      <c r="Q7" s="25">
        <v>4490</v>
      </c>
      <c r="R7" s="25">
        <v>7797</v>
      </c>
      <c r="S7" s="25">
        <v>330.37</v>
      </c>
      <c r="T7" s="25">
        <v>23.6</v>
      </c>
      <c r="U7" s="25">
        <v>7444</v>
      </c>
      <c r="V7" s="25">
        <v>20.46</v>
      </c>
      <c r="W7" s="25">
        <v>363.83</v>
      </c>
      <c r="X7" s="25">
        <v>101.14</v>
      </c>
      <c r="Y7" s="25">
        <v>100.21</v>
      </c>
      <c r="Z7" s="25">
        <v>94.31</v>
      </c>
      <c r="AA7" s="25">
        <v>101.31</v>
      </c>
      <c r="AB7" s="25">
        <v>104.98</v>
      </c>
      <c r="AC7" s="25">
        <v>103.81</v>
      </c>
      <c r="AD7" s="25">
        <v>104.35</v>
      </c>
      <c r="AE7" s="25">
        <v>105.34</v>
      </c>
      <c r="AF7" s="25">
        <v>105.77</v>
      </c>
      <c r="AG7" s="25">
        <v>104.82</v>
      </c>
      <c r="AH7" s="25">
        <v>108.7</v>
      </c>
      <c r="AI7" s="25">
        <v>0</v>
      </c>
      <c r="AJ7" s="25">
        <v>0</v>
      </c>
      <c r="AK7" s="25">
        <v>0</v>
      </c>
      <c r="AL7" s="25">
        <v>0</v>
      </c>
      <c r="AM7" s="25">
        <v>0</v>
      </c>
      <c r="AN7" s="25">
        <v>25.66</v>
      </c>
      <c r="AO7" s="25">
        <v>21.69</v>
      </c>
      <c r="AP7" s="25">
        <v>24.04</v>
      </c>
      <c r="AQ7" s="25">
        <v>28.03</v>
      </c>
      <c r="AR7" s="25">
        <v>26.73</v>
      </c>
      <c r="AS7" s="25">
        <v>1.34</v>
      </c>
      <c r="AT7" s="25">
        <v>203.32</v>
      </c>
      <c r="AU7" s="25">
        <v>189.74</v>
      </c>
      <c r="AV7" s="25">
        <v>170.84</v>
      </c>
      <c r="AW7" s="25">
        <v>152.88999999999999</v>
      </c>
      <c r="AX7" s="25">
        <v>136.86000000000001</v>
      </c>
      <c r="AY7" s="25">
        <v>300.14</v>
      </c>
      <c r="AZ7" s="25">
        <v>301.04000000000002</v>
      </c>
      <c r="BA7" s="25">
        <v>305.08</v>
      </c>
      <c r="BB7" s="25">
        <v>305.33999999999997</v>
      </c>
      <c r="BC7" s="25">
        <v>310.01</v>
      </c>
      <c r="BD7" s="25">
        <v>252.29</v>
      </c>
      <c r="BE7" s="25">
        <v>906.45</v>
      </c>
      <c r="BF7" s="25">
        <v>861.99</v>
      </c>
      <c r="BG7" s="25">
        <v>819.01</v>
      </c>
      <c r="BH7" s="25">
        <v>720.61</v>
      </c>
      <c r="BI7" s="25">
        <v>698.94</v>
      </c>
      <c r="BJ7" s="25">
        <v>566.65</v>
      </c>
      <c r="BK7" s="25">
        <v>551.62</v>
      </c>
      <c r="BL7" s="25">
        <v>585.59</v>
      </c>
      <c r="BM7" s="25">
        <v>561.34</v>
      </c>
      <c r="BN7" s="25">
        <v>538.33000000000004</v>
      </c>
      <c r="BO7" s="25">
        <v>268.07</v>
      </c>
      <c r="BP7" s="25">
        <v>88.55</v>
      </c>
      <c r="BQ7" s="25">
        <v>89.27</v>
      </c>
      <c r="BR7" s="25">
        <v>86.77</v>
      </c>
      <c r="BS7" s="25">
        <v>96.32</v>
      </c>
      <c r="BT7" s="25">
        <v>82.35</v>
      </c>
      <c r="BU7" s="25">
        <v>84.77</v>
      </c>
      <c r="BV7" s="25">
        <v>87.11</v>
      </c>
      <c r="BW7" s="25">
        <v>82.78</v>
      </c>
      <c r="BX7" s="25">
        <v>84.82</v>
      </c>
      <c r="BY7" s="25">
        <v>82.29</v>
      </c>
      <c r="BZ7" s="25">
        <v>97.47</v>
      </c>
      <c r="CA7" s="25">
        <v>233.41</v>
      </c>
      <c r="CB7" s="25">
        <v>229.66</v>
      </c>
      <c r="CC7" s="25">
        <v>235.96</v>
      </c>
      <c r="CD7" s="25">
        <v>210.13</v>
      </c>
      <c r="CE7" s="25">
        <v>250.8</v>
      </c>
      <c r="CF7" s="25">
        <v>227.27</v>
      </c>
      <c r="CG7" s="25">
        <v>223.98</v>
      </c>
      <c r="CH7" s="25">
        <v>225.09</v>
      </c>
      <c r="CI7" s="25">
        <v>224.82</v>
      </c>
      <c r="CJ7" s="25">
        <v>230.85</v>
      </c>
      <c r="CK7" s="25">
        <v>174.75</v>
      </c>
      <c r="CL7" s="25">
        <v>58.78</v>
      </c>
      <c r="CM7" s="25">
        <v>46.85</v>
      </c>
      <c r="CN7" s="25">
        <v>46.84</v>
      </c>
      <c r="CO7" s="25">
        <v>47.23</v>
      </c>
      <c r="CP7" s="25">
        <v>47.03</v>
      </c>
      <c r="CQ7" s="25">
        <v>50.29</v>
      </c>
      <c r="CR7" s="25">
        <v>49.64</v>
      </c>
      <c r="CS7" s="25">
        <v>49.38</v>
      </c>
      <c r="CT7" s="25">
        <v>50.09</v>
      </c>
      <c r="CU7" s="25">
        <v>50.1</v>
      </c>
      <c r="CV7" s="25">
        <v>59.97</v>
      </c>
      <c r="CW7" s="25">
        <v>68.13</v>
      </c>
      <c r="CX7" s="25">
        <v>82.61</v>
      </c>
      <c r="CY7" s="25">
        <v>80</v>
      </c>
      <c r="CZ7" s="25">
        <v>82.36</v>
      </c>
      <c r="DA7" s="25">
        <v>78.150000000000006</v>
      </c>
      <c r="DB7" s="25">
        <v>77.73</v>
      </c>
      <c r="DC7" s="25">
        <v>78.09</v>
      </c>
      <c r="DD7" s="25">
        <v>78.010000000000005</v>
      </c>
      <c r="DE7" s="25">
        <v>77.599999999999994</v>
      </c>
      <c r="DF7" s="25">
        <v>77.3</v>
      </c>
      <c r="DG7" s="25">
        <v>89.76</v>
      </c>
      <c r="DH7" s="25">
        <v>25.04</v>
      </c>
      <c r="DI7" s="25">
        <v>28.01</v>
      </c>
      <c r="DJ7" s="25">
        <v>30.84</v>
      </c>
      <c r="DK7" s="25">
        <v>33.68</v>
      </c>
      <c r="DL7" s="25">
        <v>36.07</v>
      </c>
      <c r="DM7" s="25">
        <v>45.85</v>
      </c>
      <c r="DN7" s="25">
        <v>47.31</v>
      </c>
      <c r="DO7" s="25">
        <v>47.5</v>
      </c>
      <c r="DP7" s="25">
        <v>48.41</v>
      </c>
      <c r="DQ7" s="25">
        <v>50.02</v>
      </c>
      <c r="DR7" s="25">
        <v>51.51</v>
      </c>
      <c r="DS7" s="25">
        <v>0</v>
      </c>
      <c r="DT7" s="25">
        <v>0</v>
      </c>
      <c r="DU7" s="25">
        <v>0</v>
      </c>
      <c r="DV7" s="25">
        <v>0</v>
      </c>
      <c r="DW7" s="25">
        <v>0</v>
      </c>
      <c r="DX7" s="25">
        <v>14.13</v>
      </c>
      <c r="DY7" s="25">
        <v>16.77</v>
      </c>
      <c r="DZ7" s="25">
        <v>17.399999999999999</v>
      </c>
      <c r="EA7" s="25">
        <v>18.64</v>
      </c>
      <c r="EB7" s="25">
        <v>19.510000000000002</v>
      </c>
      <c r="EC7" s="25">
        <v>23.75</v>
      </c>
      <c r="ED7" s="25">
        <v>0</v>
      </c>
      <c r="EE7" s="25">
        <v>0</v>
      </c>
      <c r="EF7" s="25">
        <v>0</v>
      </c>
      <c r="EG7" s="25">
        <v>0</v>
      </c>
      <c r="EH7" s="25">
        <v>0</v>
      </c>
      <c r="EI7" s="25">
        <v>0.52</v>
      </c>
      <c r="EJ7" s="25">
        <v>0.47</v>
      </c>
      <c r="EK7" s="25">
        <v>0.4</v>
      </c>
      <c r="EL7" s="25">
        <v>0.36</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108</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2023-12-05T00:49:16Z</dcterms:created>
  <dcterms:modified xsi:type="dcterms:W3CDTF">2024-01-17T01:27:38Z</dcterms:modified>
  <cp:category/>
</cp:coreProperties>
</file>