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192.168.168.10\地域整備課\上下水道係\takao\上下水道係\共通（調査・報告等）\経営比較分析表\R04年度\【経営比較分析表】2022_063657_47_18_特定地域生活排水処理\"/>
    </mc:Choice>
  </mc:AlternateContent>
  <xr:revisionPtr revIDLastSave="0" documentId="13_ncr:1_{B32AFFF0-39FC-4EC6-819C-78351BC3AF49}" xr6:coauthVersionLast="45" xr6:coauthVersionMax="45" xr10:uidLastSave="{00000000-0000-0000-0000-000000000000}"/>
  <workbookProtection workbookAlgorithmName="SHA-512" workbookHashValue="v6x0eled82DjIuhs0Bww9iREBc1RbNg9gHkjLFGAxxLhvggZANW6cA0mag2OTr1Z4e9BsOg5lLEwCpM83IdRhg==" workbookSaltValue="pSzP+niNQ5gNdZDFanuv1A=="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AL8" i="4" s="1"/>
  <c r="R6" i="5"/>
  <c r="Q6" i="5"/>
  <c r="W10" i="4" s="1"/>
  <c r="P6" i="5"/>
  <c r="O6" i="5"/>
  <c r="I10" i="4" s="1"/>
  <c r="N6" i="5"/>
  <c r="B10" i="4" s="1"/>
  <c r="M6" i="5"/>
  <c r="AD8" i="4" s="1"/>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E86" i="4"/>
  <c r="AL10" i="4"/>
  <c r="AD10" i="4"/>
  <c r="P10" i="4"/>
  <c r="I8" i="4"/>
  <c r="B8" i="4"/>
</calcChain>
</file>

<file path=xl/sharedStrings.xml><?xml version="1.0" encoding="utf-8"?>
<sst xmlns="http://schemas.openxmlformats.org/spreadsheetml/2006/main" count="247" uniqueCount="120">
  <si>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</si>
  <si>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</si>
  <si>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</si>
  <si>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</si>
  <si>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</si>
  <si>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</si>
  <si>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</si>
  <si>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</si>
  <si>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</si>
  <si>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</si>
  <si>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</si>
  <si>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</si>
  <si>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</si>
  <si>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</si>
  <si>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</si>
  <si>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</si>
  <si>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</si>
  <si>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</si>
  <si>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</si>
  <si>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</si>
  <si>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</si>
  <si>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</si>
  <si>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</si>
  <si>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</si>
  <si>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</si>
  <si>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</si>
  <si>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</si>
  <si>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</si>
  <si>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</si>
  <si>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</si>
  <si>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</si>
  <si>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</si>
  <si>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</si>
  <si>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</si>
  <si>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</si>
  <si>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</si>
  <si>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</si>
  <si>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</si>
  <si>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</si>
  <si>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</si>
  <si>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</si>
  <si>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</si>
  <si>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</si>
  <si>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</si>
  <si>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</si>
  <si>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</si>
  <si>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</si>
  <si>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</si>
  <si>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</si>
  <si>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</si>
  <si>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</si>
  <si>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</si>
  <si>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</si>
  <si>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</si>
  <si>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</si>
  <si>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</si>
  <si>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</si>
  <si>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</si>
  <si>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</si>
  <si>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</si>
  <si>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</si>
  <si>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</si>
  <si>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</si>
  <si>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</si>
  <si>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</si>
  <si>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</si>
  <si>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</si>
  <si>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</si>
  <si>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</si>
  <si>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</si>
  <si>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</si>
  <si>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</si>
  <si>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</si>
  <si>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</si>
  <si>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</si>
  <si>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</si>
  <si>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</si>
  <si>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</si>
  <si>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</si>
  <si>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</si>
  <si>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</si>
  <si>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</si>
  <si>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</si>
  <si>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</si>
  <si>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</si>
  <si>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</si>
  <si>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</si>
  <si>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</si>
  <si>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</si>
  <si>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</si>
  <si>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</si>
  <si>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</si>
  <si>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</si>
  <si>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</si>
  <si>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</si>
  <si>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</si>
  <si>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</si>
  <si>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</si>
  <si>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大蔵村</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</si>
  <si>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</si>
  <si>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</si>
  <si>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</si>
  <si>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</si>
  <si>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</si>
  <si>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</si>
  <si>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</si>
  <si>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</si>
  <si>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</si>
  <si>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</si>
  <si>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</si>
  <si>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</si>
  <si>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</si>
  <si>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</si>
  <si>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</si>
  <si>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</si>
  <si>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</si>
  <si>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</si>
  <si>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➀収益的収支比率
　令和4年度においては、公営企業会計への移行業務による支出増により収益的収支比率が悪化した。本村の浄化槽使用料は定額制となっており大幅な増減は想定しにくい。維持管理費用の削減に努めつつも、適正な料金設定について常に検討を重ねていきたい。
④企業債残高対事業規模比率
　平成29年度に企業債一般会計負担額の算定方法見直しが行われて以降は0％が続いている。しかし、令和元年度から地方債を発行しての整備事業を実施していること、事業開始当初に整備した浄化槽が耐用年数に達しており計画的な更新の需要が高まることから、引き続き数値の推移を注視したい。
⑤経費回収率　⑥汚水処理原価
　令和4年度においては、公営企業会計への移行業務による支出増により、経費回収率、汚水処理原価ともに悪化した。今後も適正な管理に努める。
⑧水洗化率
　本村においては、国庫補助金を活用しての合併浄化槽設置促進の結果、近年は複数の設置実績が続いているところである。今後も水質保全等の観点から積極的な啓発活動を行っていきたい。</t>
    <rPh sb="21" eb="23">
      <t>コウエイ</t>
    </rPh>
    <rPh sb="23" eb="25">
      <t>キギョウ</t>
    </rPh>
    <rPh sb="25" eb="27">
      <t>カイケイ</t>
    </rPh>
    <rPh sb="29" eb="31">
      <t>イコウ</t>
    </rPh>
    <rPh sb="31" eb="33">
      <t>ギョウム</t>
    </rPh>
    <rPh sb="36" eb="38">
      <t>シシュツ</t>
    </rPh>
    <rPh sb="38" eb="39">
      <t>ゾウ</t>
    </rPh>
    <rPh sb="42" eb="45">
      <t>シュウエキテキ</t>
    </rPh>
    <rPh sb="45" eb="47">
      <t>シュウシ</t>
    </rPh>
    <rPh sb="47" eb="49">
      <t>ヒリツ</t>
    </rPh>
    <rPh sb="50" eb="52">
      <t>アッカ</t>
    </rPh>
    <rPh sb="295" eb="297">
      <t>レイワ</t>
    </rPh>
    <rPh sb="298" eb="300">
      <t>ネンド</t>
    </rPh>
    <rPh sb="306" eb="308">
      <t>コウエイ</t>
    </rPh>
    <rPh sb="308" eb="310">
      <t>キギョウ</t>
    </rPh>
    <rPh sb="310" eb="312">
      <t>カイケイ</t>
    </rPh>
    <rPh sb="314" eb="316">
      <t>イコウ</t>
    </rPh>
    <rPh sb="316" eb="318">
      <t>ギョウム</t>
    </rPh>
    <rPh sb="321" eb="323">
      <t>シシュツ</t>
    </rPh>
    <rPh sb="323" eb="324">
      <t>ゾウ</t>
    </rPh>
    <rPh sb="343" eb="345">
      <t>アッカ</t>
    </rPh>
    <phoneticPr fontId="4"/>
  </si>
  <si>
    <t>　設置後20年以上を経過している浄化槽もあり、今後は老朽化による修繕や再設置の増加が想定される。
　現在、浄化槽の保守点検及び清掃については業務委託にて実施しているところであるが、職員間でも既設浄化槽の状態把握を行い、効率的な修繕や更新に資するよう努めたい。</t>
    <rPh sb="1" eb="3">
      <t>セッチ</t>
    </rPh>
    <rPh sb="3" eb="4">
      <t>ゴ</t>
    </rPh>
    <rPh sb="6" eb="7">
      <t>ネン</t>
    </rPh>
    <rPh sb="7" eb="9">
      <t>イジョウ</t>
    </rPh>
    <rPh sb="10" eb="12">
      <t>ケイカ</t>
    </rPh>
    <rPh sb="16" eb="19">
      <t>ジョウカソウ</t>
    </rPh>
    <rPh sb="23" eb="25">
      <t>コンゴ</t>
    </rPh>
    <rPh sb="26" eb="29">
      <t>ロウキュウカ</t>
    </rPh>
    <rPh sb="32" eb="34">
      <t>シュウゼン</t>
    </rPh>
    <rPh sb="35" eb="38">
      <t>サイセッチ</t>
    </rPh>
    <rPh sb="39" eb="41">
      <t>ゾウカ</t>
    </rPh>
    <rPh sb="42" eb="44">
      <t>ソウテイ</t>
    </rPh>
    <rPh sb="50" eb="52">
      <t>ゲンザイ</t>
    </rPh>
    <rPh sb="53" eb="56">
      <t>ジョウカソウ</t>
    </rPh>
    <rPh sb="57" eb="59">
      <t>ホシュ</t>
    </rPh>
    <rPh sb="59" eb="61">
      <t>テンケン</t>
    </rPh>
    <rPh sb="61" eb="62">
      <t>オヨ</t>
    </rPh>
    <rPh sb="63" eb="65">
      <t>セイソウ</t>
    </rPh>
    <rPh sb="70" eb="72">
      <t>ギョウム</t>
    </rPh>
    <rPh sb="72" eb="74">
      <t>イタク</t>
    </rPh>
    <rPh sb="76" eb="78">
      <t>ジッシ</t>
    </rPh>
    <rPh sb="90" eb="92">
      <t>ショクイン</t>
    </rPh>
    <rPh sb="92" eb="93">
      <t>カン</t>
    </rPh>
    <rPh sb="95" eb="97">
      <t>キセツ</t>
    </rPh>
    <rPh sb="97" eb="100">
      <t>ジョウカソウ</t>
    </rPh>
    <rPh sb="101" eb="103">
      <t>ジョウタイ</t>
    </rPh>
    <rPh sb="103" eb="105">
      <t>ハアク</t>
    </rPh>
    <rPh sb="106" eb="107">
      <t>オコナ</t>
    </rPh>
    <rPh sb="109" eb="112">
      <t>コウリツテキ</t>
    </rPh>
    <rPh sb="113" eb="115">
      <t>シュウゼン</t>
    </rPh>
    <rPh sb="116" eb="118">
      <t>コウシン</t>
    </rPh>
    <rPh sb="119" eb="120">
      <t>シ</t>
    </rPh>
    <rPh sb="124" eb="125">
      <t>ツト</t>
    </rPh>
    <phoneticPr fontId="4"/>
  </si>
  <si>
    <t>　本村では、令和4年度末時点で258基（管理替えを含む）を管理しており、下水道区域外の半数の世帯が合併浄化槽（個人管理を含む）を使用している。環境保全や公衆衛生の向上を図るためにも合併浄化槽の更なる普及に努めていかなければならない。
　一方で、耐用年数の経過や自然災害により、既設浄化槽の修繕、更新の需要は増加すると考えられるため、浄化槽台帳等による管理体制の強化と既設浄化槽の状態把握に努めたい。</t>
    <rPh sb="1" eb="3">
      <t>ホンソン</t>
    </rPh>
    <rPh sb="6" eb="8">
      <t>レイワ</t>
    </rPh>
    <rPh sb="9" eb="11">
      <t>ネンド</t>
    </rPh>
    <rPh sb="11" eb="12">
      <t>マツ</t>
    </rPh>
    <rPh sb="12" eb="14">
      <t>ジテン</t>
    </rPh>
    <rPh sb="18" eb="19">
      <t>キ</t>
    </rPh>
    <rPh sb="20" eb="22">
      <t>カンリ</t>
    </rPh>
    <rPh sb="22" eb="23">
      <t>ガ</t>
    </rPh>
    <rPh sb="25" eb="26">
      <t>フク</t>
    </rPh>
    <rPh sb="29" eb="31">
      <t>カンリ</t>
    </rPh>
    <rPh sb="36" eb="39">
      <t>ゲスイドウ</t>
    </rPh>
    <rPh sb="39" eb="41">
      <t>クイキ</t>
    </rPh>
    <rPh sb="41" eb="42">
      <t>ガイ</t>
    </rPh>
    <rPh sb="43" eb="45">
      <t>ハンスウ</t>
    </rPh>
    <rPh sb="46" eb="48">
      <t>セタイ</t>
    </rPh>
    <rPh sb="49" eb="51">
      <t>ガッペイ</t>
    </rPh>
    <rPh sb="51" eb="54">
      <t>ジョウカソウ</t>
    </rPh>
    <rPh sb="55" eb="57">
      <t>コジン</t>
    </rPh>
    <rPh sb="57" eb="59">
      <t>カンリ</t>
    </rPh>
    <rPh sb="60" eb="61">
      <t>フク</t>
    </rPh>
    <rPh sb="64" eb="66">
      <t>シヨウ</t>
    </rPh>
    <rPh sb="71" eb="73">
      <t>カンキョウ</t>
    </rPh>
    <rPh sb="73" eb="75">
      <t>ホゼン</t>
    </rPh>
    <rPh sb="76" eb="78">
      <t>コウシュウ</t>
    </rPh>
    <rPh sb="78" eb="80">
      <t>エイセイ</t>
    </rPh>
    <rPh sb="81" eb="83">
      <t>コウジョウ</t>
    </rPh>
    <rPh sb="84" eb="85">
      <t>ハカ</t>
    </rPh>
    <rPh sb="90" eb="92">
      <t>ガッペイ</t>
    </rPh>
    <rPh sb="92" eb="95">
      <t>ジョウカソウ</t>
    </rPh>
    <rPh sb="96" eb="97">
      <t>サラ</t>
    </rPh>
    <rPh sb="99" eb="101">
      <t>フキュウ</t>
    </rPh>
    <rPh sb="102" eb="103">
      <t>ツト</t>
    </rPh>
    <rPh sb="118" eb="120">
      <t>イッポウ</t>
    </rPh>
    <rPh sb="122" eb="124">
      <t>タイヨウ</t>
    </rPh>
    <rPh sb="124" eb="126">
      <t>ネンスウ</t>
    </rPh>
    <rPh sb="127" eb="129">
      <t>ケイカ</t>
    </rPh>
    <rPh sb="130" eb="132">
      <t>シゼン</t>
    </rPh>
    <rPh sb="132" eb="134">
      <t>サイガイ</t>
    </rPh>
    <rPh sb="138" eb="140">
      <t>キセツ</t>
    </rPh>
    <rPh sb="140" eb="143">
      <t>ジョウカソウ</t>
    </rPh>
    <rPh sb="144" eb="146">
      <t>シュウゼン</t>
    </rPh>
    <rPh sb="147" eb="149">
      <t>コウシン</t>
    </rPh>
    <rPh sb="150" eb="152">
      <t>ジュヨウ</t>
    </rPh>
    <rPh sb="153" eb="155">
      <t>ゾウカ</t>
    </rPh>
    <rPh sb="158" eb="159">
      <t>カンガ</t>
    </rPh>
    <rPh sb="166" eb="169">
      <t>ジョウカソウ</t>
    </rPh>
    <rPh sb="169" eb="171">
      <t>ダイチョウ</t>
    </rPh>
    <rPh sb="171" eb="172">
      <t>ナド</t>
    </rPh>
    <rPh sb="175" eb="177">
      <t>カンリ</t>
    </rPh>
    <rPh sb="177" eb="179">
      <t>タイセイ</t>
    </rPh>
    <rPh sb="180" eb="182">
      <t>キョウカ</t>
    </rPh>
    <rPh sb="183" eb="185">
      <t>キセツ</t>
    </rPh>
    <rPh sb="185" eb="188">
      <t>ジョウカソウ</t>
    </rPh>
    <rPh sb="189" eb="191">
      <t>ジョウタイ</t>
    </rPh>
    <rPh sb="191" eb="193">
      <t>ハアク</t>
    </rPh>
    <rPh sb="194" eb="195">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</si>
</sst>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3FB-4078-B843-AC811BDD5A2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33FB-4078-B843-AC811BDD5A2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59.8</c:v>
                </c:pt>
                <c:pt idx="1">
                  <c:v>57.98</c:v>
                </c:pt>
                <c:pt idx="2">
                  <c:v>56.31</c:v>
                </c:pt>
                <c:pt idx="3">
                  <c:v>54.11</c:v>
                </c:pt>
                <c:pt idx="4">
                  <c:v>51.89</c:v>
                </c:pt>
              </c:numCache>
            </c:numRef>
          </c:val>
          <c:extLst>
            <c:ext xmlns:c16="http://schemas.microsoft.com/office/drawing/2014/chart" uri="{C3380CC4-5D6E-409C-BE32-E72D297353CC}">
              <c16:uniqueId val="{00000000-EA4D-4011-A472-C19BB19A969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54.93</c:v>
                </c:pt>
                <c:pt idx="1">
                  <c:v>59.64</c:v>
                </c:pt>
                <c:pt idx="2">
                  <c:v>58.19</c:v>
                </c:pt>
                <c:pt idx="3">
                  <c:v>56.52</c:v>
                </c:pt>
                <c:pt idx="4">
                  <c:v>88.45</c:v>
                </c:pt>
              </c:numCache>
            </c:numRef>
          </c:val>
          <c:smooth val="0"/>
          <c:extLst>
            <c:ext xmlns:c16="http://schemas.microsoft.com/office/drawing/2014/chart" uri="{C3380CC4-5D6E-409C-BE32-E72D297353CC}">
              <c16:uniqueId val="{00000001-EA4D-4011-A472-C19BB19A969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7B54-401A-AD04-162314C5FE3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65.569999999999993</c:v>
                </c:pt>
                <c:pt idx="1">
                  <c:v>90.63</c:v>
                </c:pt>
                <c:pt idx="2">
                  <c:v>87.8</c:v>
                </c:pt>
                <c:pt idx="3">
                  <c:v>88.43</c:v>
                </c:pt>
                <c:pt idx="4">
                  <c:v>90.34</c:v>
                </c:pt>
              </c:numCache>
            </c:numRef>
          </c:val>
          <c:smooth val="0"/>
          <c:extLst>
            <c:ext xmlns:c16="http://schemas.microsoft.com/office/drawing/2014/chart" uri="{C3380CC4-5D6E-409C-BE32-E72D297353CC}">
              <c16:uniqueId val="{00000001-7B54-401A-AD04-162314C5FE3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83.85</c:v>
                </c:pt>
                <c:pt idx="1">
                  <c:v>85.28</c:v>
                </c:pt>
                <c:pt idx="2">
                  <c:v>86.7</c:v>
                </c:pt>
                <c:pt idx="3">
                  <c:v>86.25</c:v>
                </c:pt>
                <c:pt idx="4">
                  <c:v>60.08</c:v>
                </c:pt>
              </c:numCache>
            </c:numRef>
          </c:val>
          <c:extLst>
            <c:ext xmlns:c16="http://schemas.microsoft.com/office/drawing/2014/chart" uri="{C3380CC4-5D6E-409C-BE32-E72D297353CC}">
              <c16:uniqueId val="{00000000-9CE3-40AB-A3EE-BB8130326CB2}"/>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CE3-40AB-A3EE-BB8130326CB2}"/>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934-4AAA-B715-5D770236E8FC}"/>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934-4AAA-B715-5D770236E8FC}"/>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8DE-4767-B009-4F5C945B6EC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8DE-4767-B009-4F5C945B6EC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A56-46A3-A752-0551150DFA5D}"/>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A56-46A3-A752-0551150DFA5D}"/>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3EA-4276-B205-A4B8F89C1AB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3EA-4276-B205-A4B8F89C1AB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B3A-45AF-971C-AD13E6108B0F}"/>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386.46</c:v>
                </c:pt>
                <c:pt idx="1">
                  <c:v>270.57</c:v>
                </c:pt>
                <c:pt idx="2">
                  <c:v>294.27</c:v>
                </c:pt>
                <c:pt idx="3">
                  <c:v>294.08999999999997</c:v>
                </c:pt>
                <c:pt idx="4">
                  <c:v>294.08999999999997</c:v>
                </c:pt>
              </c:numCache>
            </c:numRef>
          </c:val>
          <c:smooth val="0"/>
          <c:extLst>
            <c:ext xmlns:c16="http://schemas.microsoft.com/office/drawing/2014/chart" uri="{C3380CC4-5D6E-409C-BE32-E72D297353CC}">
              <c16:uniqueId val="{00000001-3B3A-45AF-971C-AD13E6108B0F}"/>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80</c:v>
                </c:pt>
                <c:pt idx="1">
                  <c:v>82.64</c:v>
                </c:pt>
                <c:pt idx="2">
                  <c:v>83.23</c:v>
                </c:pt>
                <c:pt idx="3">
                  <c:v>83.44</c:v>
                </c:pt>
                <c:pt idx="4">
                  <c:v>55.64</c:v>
                </c:pt>
              </c:numCache>
            </c:numRef>
          </c:val>
          <c:extLst>
            <c:ext xmlns:c16="http://schemas.microsoft.com/office/drawing/2014/chart" uri="{C3380CC4-5D6E-409C-BE32-E72D297353CC}">
              <c16:uniqueId val="{00000000-99DF-4D92-8FC0-D6702EE5885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55.85</c:v>
                </c:pt>
                <c:pt idx="1">
                  <c:v>62.5</c:v>
                </c:pt>
                <c:pt idx="2">
                  <c:v>60.59</c:v>
                </c:pt>
                <c:pt idx="3">
                  <c:v>60</c:v>
                </c:pt>
                <c:pt idx="4">
                  <c:v>59.01</c:v>
                </c:pt>
              </c:numCache>
            </c:numRef>
          </c:val>
          <c:smooth val="0"/>
          <c:extLst>
            <c:ext xmlns:c16="http://schemas.microsoft.com/office/drawing/2014/chart" uri="{C3380CC4-5D6E-409C-BE32-E72D297353CC}">
              <c16:uniqueId val="{00000001-99DF-4D92-8FC0-D6702EE5885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248.78</c:v>
                </c:pt>
                <c:pt idx="1">
                  <c:v>252.73</c:v>
                </c:pt>
                <c:pt idx="2">
                  <c:v>263.31</c:v>
                </c:pt>
                <c:pt idx="3">
                  <c:v>268.75</c:v>
                </c:pt>
                <c:pt idx="4">
                  <c:v>427.07</c:v>
                </c:pt>
              </c:numCache>
            </c:numRef>
          </c:val>
          <c:extLst>
            <c:ext xmlns:c16="http://schemas.microsoft.com/office/drawing/2014/chart" uri="{C3380CC4-5D6E-409C-BE32-E72D297353CC}">
              <c16:uniqueId val="{00000000-7653-4A77-832D-60647C757E21}"/>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287.91000000000003</c:v>
                </c:pt>
                <c:pt idx="1">
                  <c:v>269.33</c:v>
                </c:pt>
                <c:pt idx="2">
                  <c:v>280.23</c:v>
                </c:pt>
                <c:pt idx="3">
                  <c:v>282.70999999999998</c:v>
                </c:pt>
                <c:pt idx="4">
                  <c:v>291.82</c:v>
                </c:pt>
              </c:numCache>
            </c:numRef>
          </c:val>
          <c:smooth val="0"/>
          <c:extLst>
            <c:ext xmlns:c16="http://schemas.microsoft.com/office/drawing/2014/chart" uri="{C3380CC4-5D6E-409C-BE32-E72D297353CC}">
              <c16:uniqueId val="{00000001-7653-4A77-832D-60647C757E21}"/>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【86.02】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48"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山形県　大蔵村</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法非適用</v>
      </c>
      <c r="C8" s="66"/>
      <c r="D8" s="66"/>
      <c r="E8" s="66"/>
      <c r="F8" s="66"/>
      <c r="G8" s="66"/>
      <c r="H8" s="66"/>
      <c r="I8" s="66" t="str">
        <f>データ!J6</f>
        <v>下水道事業</v>
      </c>
      <c r="J8" s="66"/>
      <c r="K8" s="66"/>
      <c r="L8" s="66"/>
      <c r="M8" s="66"/>
      <c r="N8" s="66"/>
      <c r="O8" s="66"/>
      <c r="P8" s="66" t="str">
        <f>データ!K6</f>
        <v>特定地域生活排水処理</v>
      </c>
      <c r="Q8" s="66"/>
      <c r="R8" s="66"/>
      <c r="S8" s="66"/>
      <c r="T8" s="66"/>
      <c r="U8" s="66"/>
      <c r="V8" s="66"/>
      <c r="W8" s="66" t="str">
        <f>データ!L6</f>
        <v>K2</v>
      </c>
      <c r="X8" s="66"/>
      <c r="Y8" s="66"/>
      <c r="Z8" s="66"/>
      <c r="AA8" s="66"/>
      <c r="AB8" s="66"/>
      <c r="AC8" s="66"/>
      <c r="AD8" s="67" t="str">
        <f>データ!$M$6</f>
        <v>非設置</v>
      </c>
      <c r="AE8" s="67"/>
      <c r="AF8" s="67"/>
      <c r="AG8" s="67"/>
      <c r="AH8" s="67"/>
      <c r="AI8" s="67"/>
      <c r="AJ8" s="67"/>
      <c r="AK8" s="3"/>
      <c r="AL8" s="55">
        <f>データ!S6</f>
        <v>2939</v>
      </c>
      <c r="AM8" s="55"/>
      <c r="AN8" s="55"/>
      <c r="AO8" s="55"/>
      <c r="AP8" s="55"/>
      <c r="AQ8" s="55"/>
      <c r="AR8" s="55"/>
      <c r="AS8" s="55"/>
      <c r="AT8" s="54">
        <f>データ!T6</f>
        <v>211.64</v>
      </c>
      <c r="AU8" s="54"/>
      <c r="AV8" s="54"/>
      <c r="AW8" s="54"/>
      <c r="AX8" s="54"/>
      <c r="AY8" s="54"/>
      <c r="AZ8" s="54"/>
      <c r="BA8" s="54"/>
      <c r="BB8" s="54">
        <f>データ!U6</f>
        <v>13.89</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t="str">
        <f>データ!O6</f>
        <v>該当数値なし</v>
      </c>
      <c r="J10" s="54"/>
      <c r="K10" s="54"/>
      <c r="L10" s="54"/>
      <c r="M10" s="54"/>
      <c r="N10" s="54"/>
      <c r="O10" s="54"/>
      <c r="P10" s="54">
        <f>データ!P6</f>
        <v>25.86</v>
      </c>
      <c r="Q10" s="54"/>
      <c r="R10" s="54"/>
      <c r="S10" s="54"/>
      <c r="T10" s="54"/>
      <c r="U10" s="54"/>
      <c r="V10" s="54"/>
      <c r="W10" s="54">
        <f>データ!Q6</f>
        <v>100</v>
      </c>
      <c r="X10" s="54"/>
      <c r="Y10" s="54"/>
      <c r="Z10" s="54"/>
      <c r="AA10" s="54"/>
      <c r="AB10" s="54"/>
      <c r="AC10" s="54"/>
      <c r="AD10" s="55">
        <f>データ!R6</f>
        <v>4180</v>
      </c>
      <c r="AE10" s="55"/>
      <c r="AF10" s="55"/>
      <c r="AG10" s="55"/>
      <c r="AH10" s="55"/>
      <c r="AI10" s="55"/>
      <c r="AJ10" s="55"/>
      <c r="AK10" s="2"/>
      <c r="AL10" s="55">
        <f>データ!V6</f>
        <v>752</v>
      </c>
      <c r="AM10" s="55"/>
      <c r="AN10" s="55"/>
      <c r="AO10" s="55"/>
      <c r="AP10" s="55"/>
      <c r="AQ10" s="55"/>
      <c r="AR10" s="55"/>
      <c r="AS10" s="55"/>
      <c r="AT10" s="54">
        <f>データ!W6</f>
        <v>30.93</v>
      </c>
      <c r="AU10" s="54"/>
      <c r="AV10" s="54"/>
      <c r="AW10" s="54"/>
      <c r="AX10" s="54"/>
      <c r="AY10" s="54"/>
      <c r="AZ10" s="54"/>
      <c r="BA10" s="54"/>
      <c r="BB10" s="54">
        <f>データ!X6</f>
        <v>24.31</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117</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118</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119</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【307.39】</v>
      </c>
      <c r="I86" s="12" t="str">
        <f>データ!CA6</f>
        <v>【57.03】</v>
      </c>
      <c r="J86" s="12" t="str">
        <f>データ!CL6</f>
        <v>【294.83】</v>
      </c>
      <c r="K86" s="12" t="str">
        <f>データ!CW6</f>
        <v>【84.27】</v>
      </c>
      <c r="L86" s="12" t="str">
        <f>データ!DH6</f>
        <v>【86.02】</v>
      </c>
      <c r="M86" s="12" t="s">
        <v>44</v>
      </c>
      <c r="N86" s="12" t="s">
        <v>44</v>
      </c>
      <c r="O86" s="12" t="str">
        <f>データ!EO6</f>
        <v>【-】</v>
      </c>
    </row>
  </sheetData>
  <sheetProtection algorithmName="SHA-512" hashValue="kzKlRVoj8THmLkBpDCFNN4MjBMDxT+dHmMr1aE01QA0e2/6GtFKlKtpvbwGiI60xuSJ42vl1hhstIlC0ko9Y6A==" saltValue="31zUNxYWH8ekwLKX7kF8v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63657</v>
      </c>
      <c r="D6" s="19">
        <f t="shared" si="3"/>
        <v>47</v>
      </c>
      <c r="E6" s="19">
        <f t="shared" si="3"/>
        <v>18</v>
      </c>
      <c r="F6" s="19">
        <f t="shared" si="3"/>
        <v>0</v>
      </c>
      <c r="G6" s="19">
        <f t="shared" si="3"/>
        <v>0</v>
      </c>
      <c r="H6" s="19" t="str">
        <f t="shared" si="3"/>
        <v>山形県　大蔵村</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25.86</v>
      </c>
      <c r="Q6" s="20">
        <f t="shared" si="3"/>
        <v>100</v>
      </c>
      <c r="R6" s="20">
        <f t="shared" si="3"/>
        <v>4180</v>
      </c>
      <c r="S6" s="20">
        <f t="shared" si="3"/>
        <v>2939</v>
      </c>
      <c r="T6" s="20">
        <f t="shared" si="3"/>
        <v>211.64</v>
      </c>
      <c r="U6" s="20">
        <f t="shared" si="3"/>
        <v>13.89</v>
      </c>
      <c r="V6" s="20">
        <f t="shared" si="3"/>
        <v>752</v>
      </c>
      <c r="W6" s="20">
        <f t="shared" si="3"/>
        <v>30.93</v>
      </c>
      <c r="X6" s="20">
        <f t="shared" si="3"/>
        <v>24.31</v>
      </c>
      <c r="Y6" s="21">
        <f>IF(Y7="",NA(),Y7)</f>
        <v>83.85</v>
      </c>
      <c r="Z6" s="21">
        <f t="shared" ref="Z6:AH6" si="4">IF(Z7="",NA(),Z7)</f>
        <v>85.28</v>
      </c>
      <c r="AA6" s="21">
        <f t="shared" si="4"/>
        <v>86.7</v>
      </c>
      <c r="AB6" s="21">
        <f t="shared" si="4"/>
        <v>86.25</v>
      </c>
      <c r="AC6" s="21">
        <f t="shared" si="4"/>
        <v>60.08</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386.46</v>
      </c>
      <c r="BL6" s="21">
        <f t="shared" si="7"/>
        <v>270.57</v>
      </c>
      <c r="BM6" s="21">
        <f t="shared" si="7"/>
        <v>294.27</v>
      </c>
      <c r="BN6" s="21">
        <f t="shared" si="7"/>
        <v>294.08999999999997</v>
      </c>
      <c r="BO6" s="21">
        <f t="shared" si="7"/>
        <v>294.08999999999997</v>
      </c>
      <c r="BP6" s="20" t="str">
        <f>IF(BP7="","",IF(BP7="-","【-】","【"&amp;SUBSTITUTE(TEXT(BP7,"#,##0.00"),"-","△")&amp;"】"))</f>
        <v>【307.39】</v>
      </c>
      <c r="BQ6" s="21">
        <f>IF(BQ7="",NA(),BQ7)</f>
        <v>80</v>
      </c>
      <c r="BR6" s="21">
        <f t="shared" ref="BR6:BZ6" si="8">IF(BR7="",NA(),BR7)</f>
        <v>82.64</v>
      </c>
      <c r="BS6" s="21">
        <f t="shared" si="8"/>
        <v>83.23</v>
      </c>
      <c r="BT6" s="21">
        <f t="shared" si="8"/>
        <v>83.44</v>
      </c>
      <c r="BU6" s="21">
        <f t="shared" si="8"/>
        <v>55.64</v>
      </c>
      <c r="BV6" s="21">
        <f t="shared" si="8"/>
        <v>55.85</v>
      </c>
      <c r="BW6" s="21">
        <f t="shared" si="8"/>
        <v>62.5</v>
      </c>
      <c r="BX6" s="21">
        <f t="shared" si="8"/>
        <v>60.59</v>
      </c>
      <c r="BY6" s="21">
        <f t="shared" si="8"/>
        <v>60</v>
      </c>
      <c r="BZ6" s="21">
        <f t="shared" si="8"/>
        <v>59.01</v>
      </c>
      <c r="CA6" s="20" t="str">
        <f>IF(CA7="","",IF(CA7="-","【-】","【"&amp;SUBSTITUTE(TEXT(CA7,"#,##0.00"),"-","△")&amp;"】"))</f>
        <v>【57.03】</v>
      </c>
      <c r="CB6" s="21">
        <f>IF(CB7="",NA(),CB7)</f>
        <v>248.78</v>
      </c>
      <c r="CC6" s="21">
        <f t="shared" ref="CC6:CK6" si="9">IF(CC7="",NA(),CC7)</f>
        <v>252.73</v>
      </c>
      <c r="CD6" s="21">
        <f t="shared" si="9"/>
        <v>263.31</v>
      </c>
      <c r="CE6" s="21">
        <f t="shared" si="9"/>
        <v>268.75</v>
      </c>
      <c r="CF6" s="21">
        <f t="shared" si="9"/>
        <v>427.07</v>
      </c>
      <c r="CG6" s="21">
        <f t="shared" si="9"/>
        <v>287.91000000000003</v>
      </c>
      <c r="CH6" s="21">
        <f t="shared" si="9"/>
        <v>269.33</v>
      </c>
      <c r="CI6" s="21">
        <f t="shared" si="9"/>
        <v>280.23</v>
      </c>
      <c r="CJ6" s="21">
        <f t="shared" si="9"/>
        <v>282.70999999999998</v>
      </c>
      <c r="CK6" s="21">
        <f t="shared" si="9"/>
        <v>291.82</v>
      </c>
      <c r="CL6" s="20" t="str">
        <f>IF(CL7="","",IF(CL7="-","【-】","【"&amp;SUBSTITUTE(TEXT(CL7,"#,##0.00"),"-","△")&amp;"】"))</f>
        <v>【294.83】</v>
      </c>
      <c r="CM6" s="21">
        <f>IF(CM7="",NA(),CM7)</f>
        <v>59.8</v>
      </c>
      <c r="CN6" s="21">
        <f t="shared" ref="CN6:CV6" si="10">IF(CN7="",NA(),CN7)</f>
        <v>57.98</v>
      </c>
      <c r="CO6" s="21">
        <f t="shared" si="10"/>
        <v>56.31</v>
      </c>
      <c r="CP6" s="21">
        <f t="shared" si="10"/>
        <v>54.11</v>
      </c>
      <c r="CQ6" s="21">
        <f t="shared" si="10"/>
        <v>51.89</v>
      </c>
      <c r="CR6" s="21">
        <f t="shared" si="10"/>
        <v>54.93</v>
      </c>
      <c r="CS6" s="21">
        <f t="shared" si="10"/>
        <v>59.64</v>
      </c>
      <c r="CT6" s="21">
        <f t="shared" si="10"/>
        <v>58.19</v>
      </c>
      <c r="CU6" s="21">
        <f t="shared" si="10"/>
        <v>56.52</v>
      </c>
      <c r="CV6" s="21">
        <f t="shared" si="10"/>
        <v>88.45</v>
      </c>
      <c r="CW6" s="20" t="str">
        <f>IF(CW7="","",IF(CW7="-","【-】","【"&amp;SUBSTITUTE(TEXT(CW7,"#,##0.00"),"-","△")&amp;"】"))</f>
        <v>【84.27】</v>
      </c>
      <c r="CX6" s="21">
        <f>IF(CX7="",NA(),CX7)</f>
        <v>100</v>
      </c>
      <c r="CY6" s="21">
        <f t="shared" ref="CY6:DG6" si="11">IF(CY7="",NA(),CY7)</f>
        <v>100</v>
      </c>
      <c r="CZ6" s="21">
        <f t="shared" si="11"/>
        <v>100</v>
      </c>
      <c r="DA6" s="21">
        <f t="shared" si="11"/>
        <v>100</v>
      </c>
      <c r="DB6" s="21">
        <f t="shared" si="11"/>
        <v>100</v>
      </c>
      <c r="DC6" s="21">
        <f t="shared" si="11"/>
        <v>65.569999999999993</v>
      </c>
      <c r="DD6" s="21">
        <f t="shared" si="11"/>
        <v>90.63</v>
      </c>
      <c r="DE6" s="21">
        <f t="shared" si="11"/>
        <v>87.8</v>
      </c>
      <c r="DF6" s="21">
        <f t="shared" si="11"/>
        <v>88.43</v>
      </c>
      <c r="DG6" s="21">
        <f t="shared" si="11"/>
        <v>90.34</v>
      </c>
      <c r="DH6" s="20" t="str">
        <f>IF(DH7="","",IF(DH7="-","【-】","【"&amp;SUBSTITUTE(TEXT(DH7,"#,##0.00"),"-","△")&amp;"】"))</f>
        <v>【86.02】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2022</v>
      </c>
      <c r="C7" s="23">
        <v>63657</v>
      </c>
      <c r="D7" s="23">
        <v>47</v>
      </c>
      <c r="E7" s="23">
        <v>18</v>
      </c>
      <c r="F7" s="23">
        <v>0</v>
      </c>
      <c r="G7" s="23">
        <v>0</v>
      </c>
      <c r="H7" s="23" t="s">
        <v>98</v>
      </c>
      <c r="I7" s="23" t="s">
        <v>99</v>
      </c>
      <c r="J7" s="23" t="s">
        <v>100</v>
      </c>
      <c r="K7" s="23" t="s">
        <v>101</v>
      </c>
      <c r="L7" s="23" t="s">
        <v>102</v>
      </c>
      <c r="M7" s="23" t="s">
        <v>103</v>
      </c>
      <c r="N7" s="24" t="s">
        <v>104</v>
      </c>
      <c r="O7" s="24" t="s">
        <v>105</v>
      </c>
      <c r="P7" s="24">
        <v>25.86</v>
      </c>
      <c r="Q7" s="24">
        <v>100</v>
      </c>
      <c r="R7" s="24">
        <v>4180</v>
      </c>
      <c r="S7" s="24">
        <v>2939</v>
      </c>
      <c r="T7" s="24">
        <v>211.64</v>
      </c>
      <c r="U7" s="24">
        <v>13.89</v>
      </c>
      <c r="V7" s="24">
        <v>752</v>
      </c>
      <c r="W7" s="24">
        <v>30.93</v>
      </c>
      <c r="X7" s="24">
        <v>24.31</v>
      </c>
      <c r="Y7" s="24">
        <v>83.85</v>
      </c>
      <c r="Z7" s="24">
        <v>85.28</v>
      </c>
      <c r="AA7" s="24">
        <v>86.7</v>
      </c>
      <c r="AB7" s="24">
        <v>86.25</v>
      </c>
      <c r="AC7" s="24">
        <v>60.08</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386.46</v>
      </c>
      <c r="BL7" s="24">
        <v>270.57</v>
      </c>
      <c r="BM7" s="24">
        <v>294.27</v>
      </c>
      <c r="BN7" s="24">
        <v>294.08999999999997</v>
      </c>
      <c r="BO7" s="24">
        <v>294.08999999999997</v>
      </c>
      <c r="BP7" s="24">
        <v>307.39</v>
      </c>
      <c r="BQ7" s="24">
        <v>80</v>
      </c>
      <c r="BR7" s="24">
        <v>82.64</v>
      </c>
      <c r="BS7" s="24">
        <v>83.23</v>
      </c>
      <c r="BT7" s="24">
        <v>83.44</v>
      </c>
      <c r="BU7" s="24">
        <v>55.64</v>
      </c>
      <c r="BV7" s="24">
        <v>55.85</v>
      </c>
      <c r="BW7" s="24">
        <v>62.5</v>
      </c>
      <c r="BX7" s="24">
        <v>60.59</v>
      </c>
      <c r="BY7" s="24">
        <v>60</v>
      </c>
      <c r="BZ7" s="24">
        <v>59.01</v>
      </c>
      <c r="CA7" s="24">
        <v>57.03</v>
      </c>
      <c r="CB7" s="24">
        <v>248.78</v>
      </c>
      <c r="CC7" s="24">
        <v>252.73</v>
      </c>
      <c r="CD7" s="24">
        <v>263.31</v>
      </c>
      <c r="CE7" s="24">
        <v>268.75</v>
      </c>
      <c r="CF7" s="24">
        <v>427.07</v>
      </c>
      <c r="CG7" s="24">
        <v>287.91000000000003</v>
      </c>
      <c r="CH7" s="24">
        <v>269.33</v>
      </c>
      <c r="CI7" s="24">
        <v>280.23</v>
      </c>
      <c r="CJ7" s="24">
        <v>282.70999999999998</v>
      </c>
      <c r="CK7" s="24">
        <v>291.82</v>
      </c>
      <c r="CL7" s="24">
        <v>294.83</v>
      </c>
      <c r="CM7" s="24">
        <v>59.8</v>
      </c>
      <c r="CN7" s="24">
        <v>57.98</v>
      </c>
      <c r="CO7" s="24">
        <v>56.31</v>
      </c>
      <c r="CP7" s="24">
        <v>54.11</v>
      </c>
      <c r="CQ7" s="24">
        <v>51.89</v>
      </c>
      <c r="CR7" s="24">
        <v>54.93</v>
      </c>
      <c r="CS7" s="24">
        <v>59.64</v>
      </c>
      <c r="CT7" s="24">
        <v>58.19</v>
      </c>
      <c r="CU7" s="24">
        <v>56.52</v>
      </c>
      <c r="CV7" s="24">
        <v>88.45</v>
      </c>
      <c r="CW7" s="24">
        <v>84.27</v>
      </c>
      <c r="CX7" s="24">
        <v>100</v>
      </c>
      <c r="CY7" s="24">
        <v>100</v>
      </c>
      <c r="CZ7" s="24">
        <v>100</v>
      </c>
      <c r="DA7" s="24">
        <v>100</v>
      </c>
      <c r="DB7" s="24">
        <v>100</v>
      </c>
      <c r="DC7" s="24">
        <v>65.569999999999993</v>
      </c>
      <c r="DD7" s="24">
        <v>90.63</v>
      </c>
      <c r="DE7" s="24">
        <v>87.8</v>
      </c>
      <c r="DF7" s="24">
        <v>88.43</v>
      </c>
      <c r="DG7" s="24">
        <v>90.34</v>
      </c>
      <c r="DH7" s="24">
        <v>86.02</v>
      </c>
      <c r="DI7" s="24"/>
      <c r="DJ7" s="24"/>
      <c r="DK7" s="24"/>
      <c r="DL7" s="24"/>
      <c r="DM7" s="24"/>
      <c r="DN7" s="24"/>
      <c r="DO7" s="24"/>
      <c r="DP7" s="24"/>
      <c r="DQ7" s="24"/>
      <c r="DR7" s="24"/>
      <c r="DS7" s="24"/>
      <c r="DT7" s="24"/>
      <c r="DU7" s="24"/>
      <c r="DV7" s="24"/>
      <c r="DW7" s="24"/>
      <c r="DX7" s="24"/>
      <c r="DY7" s="24"/>
      <c r="DZ7" s="24"/>
      <c r="EA7" s="24"/>
      <c r="EB7" s="24"/>
      <c r="EC7" s="24"/>
      <c r="ED7" s="24"/>
      <c r="EE7" s="24" t="s">
        <v>104</v>
      </c>
      <c r="EF7" s="24" t="s">
        <v>104</v>
      </c>
      <c r="EG7" s="24" t="s">
        <v>104</v>
      </c>
      <c r="EH7" s="24" t="s">
        <v>104</v>
      </c>
      <c r="EI7" s="24" t="s">
        <v>104</v>
      </c>
      <c r="EJ7" s="24" t="s">
        <v>104</v>
      </c>
      <c r="EK7" s="24" t="s">
        <v>104</v>
      </c>
      <c r="EL7" s="24" t="s">
        <v>104</v>
      </c>
      <c r="EM7" s="24" t="s">
        <v>104</v>
      </c>
      <c r="EN7" s="24" t="s">
        <v>104</v>
      </c>
      <c r="EO7" s="24" t="s">
        <v>104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115</v>
      </c>
      <c r="E13" t="s">
        <v>114</v>
      </c>
      <c r="F13" t="s">
        <v>114</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