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sxNVR5tkfyagb1lcqHSuN7DtQjKuUvjB+MEQRxKxOtsgi9y9rGVFrC+gYz/QWg+kUao3sz+3DCI3x+uIXtUqA==" workbookSaltValue="HUErZe9zRUwacghWpzIEg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KC78" i="4" l="1"/>
  <c r="FH78" i="4"/>
  <c r="DS54" i="4"/>
  <c r="DS32" i="4"/>
  <c r="AE32" i="4"/>
  <c r="HG54" i="4"/>
  <c r="AN78" i="4"/>
  <c r="AE54" i="4"/>
  <c r="KU54" i="4"/>
  <c r="KU32" i="4"/>
  <c r="HG32" i="4"/>
  <c r="JJ78" i="4"/>
  <c r="GR54" i="4"/>
  <c r="GR32" i="4"/>
  <c r="DD54" i="4"/>
  <c r="KF32" i="4"/>
  <c r="EO78" i="4"/>
  <c r="DD32" i="4"/>
  <c r="KF54" i="4"/>
  <c r="U78" i="4"/>
  <c r="P54" i="4"/>
  <c r="P32" i="4"/>
  <c r="LY54" i="4"/>
  <c r="LY32" i="4"/>
  <c r="IK54" i="4"/>
  <c r="IK32" i="4"/>
  <c r="BI32" i="4"/>
  <c r="LO78" i="4"/>
  <c r="BZ78" i="4"/>
  <c r="BI54" i="4"/>
  <c r="GT78" i="4"/>
  <c r="EW54" i="4"/>
  <c r="EW32" i="4"/>
  <c r="EH54" i="4"/>
  <c r="EH32" i="4"/>
  <c r="BG78" i="4"/>
  <c r="AT54" i="4"/>
  <c r="AT32" i="4"/>
  <c r="GA78" i="4"/>
  <c r="LJ54" i="4"/>
  <c r="LJ32" i="4"/>
  <c r="KV78" i="4"/>
  <c r="HV54" i="4"/>
  <c r="HV32" i="4"/>
</calcChain>
</file>

<file path=xl/sharedStrings.xml><?xml version="1.0" encoding="utf-8"?>
<sst xmlns="http://schemas.openxmlformats.org/spreadsheetml/2006/main" count="321" uniqueCount="184">
  <si>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</si>
  <si>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</si>
  <si>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</si>
  <si>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</si>
  <si>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</si>
  <si>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</si>
  <si>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</si>
  <si>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</si>
  <si>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</si>
  <si>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</si>
  <si>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</si>
  <si>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</si>
  <si>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</si>
  <si>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</si>
  <si>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</si>
  <si>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</si>
  <si>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</si>
  <si>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</si>
  <si>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</si>
  <si>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</si>
  <si>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</si>
  <si>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</si>
  <si>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</si>
  <si>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</si>
  <si>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</si>
  <si>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</si>
  <si>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</si>
  <si>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</si>
  <si>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</si>
  <si>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</si>
  <si>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</si>
  <si>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</si>
  <si>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</si>
  <si>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</si>
  <si>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</si>
  <si>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</si>
  <si>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</si>
  <si>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</si>
  <si>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</si>
  <si>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</si>
  <si>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</si>
  <si>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</si>
  <si>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</si>
  <si>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</si>
  <si>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</si>
  <si>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</si>
  <si>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</si>
  <si>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</si>
  <si>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</si>
  <si>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</si>
  <si>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</si>
  <si>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</si>
  <si>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</si>
  <si>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</si>
  <si>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</si>
  <si>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</si>
  <si>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</si>
  <si>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</si>
  <si>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</si>
  <si>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</si>
  <si>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</si>
  <si>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</si>
  <si>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</si>
  <si>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</si>
  <si>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</si>
  <si>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</si>
  <si>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</si>
  <si>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</si>
  <si>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</si>
  <si>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</si>
  <si>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</si>
  <si>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</si>
  <si>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</si>
  <si>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</si>
  <si>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</si>
  <si>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</si>
  <si>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</si>
  <si>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</si>
  <si>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</si>
  <si>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</si>
  <si>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</si>
  <si>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</si>
  <si>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</si>
  <si>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</si>
  <si>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</si>
  <si>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</si>
  <si>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</si>
  <si>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</si>
  <si>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</si>
  <si>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</si>
  <si>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</si>
  <si>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</si>
  <si>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</si>
  <si>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</si>
  <si>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</si>
  <si>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</si>
  <si>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</si>
  <si>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</si>
  <si>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</si>
  <si>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</si>
  <si>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</si>
  <si>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</si>
  <si>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</si>
  <si>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</si>
  <si>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</si>
  <si>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</si>
  <si>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</si>
  <si>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</si>
  <si>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</si>
  <si>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</si>
  <si>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</si>
  <si>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</si>
  <si>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</si>
  <si>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</si>
  <si>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</si>
  <si>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</si>
  <si>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</si>
  <si>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</si>
  <si>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</si>
  <si>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</si>
  <si>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</si>
  <si>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</si>
  <si>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</si>
  <si>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</si>
  <si>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</si>
  <si>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</si>
  <si>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</si>
  <si>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</si>
  <si>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</si>
  <si>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</si>
  <si>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</si>
  <si>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</si>
  <si>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</si>
  <si>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</si>
  <si>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</si>
  <si>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</si>
  <si>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</si>
  <si>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</si>
  <si>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</si>
  <si>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</si>
  <si>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</si>
  <si>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</si>
  <si>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</si>
  <si>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</si>
  <si>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</si>
  <si>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</si>
  <si>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</si>
  <si>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</si>
  <si>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</si>
  <si>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</si>
  <si>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</si>
  <si>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</si>
  <si>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</si>
  <si>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</si>
  <si>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</si>
  <si>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</si>
  <si>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</si>
  <si>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</si>
  <si>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</si>
  <si>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</si>
  <si>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</si>
  <si>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</si>
  <si>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</si>
  <si>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</si>
  <si>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</si>
  <si>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</si>
  <si>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</si>
  <si>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</si>
  <si>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</si>
  <si>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</si>
  <si>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透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</si>
  <si>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</si>
  <si>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</si>
  <si>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</si>
  <si>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</si>
  <si>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</si>
  <si>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</si>
  <si>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</si>
  <si>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</si>
  <si>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</si>
  <si>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西・北村山地域の基幹病院として、救急医療・急性期医療を担っているほか、緩和ケアや地域包括ケアに対応した地域密着型の病院として、在宅医療も含め地域を多面的に支える役割を担っている。</t>
    <rPh sb="64" eb="66">
      <t>ザイタク</t>
    </rPh>
    <rPh sb="66" eb="68">
      <t>イリョウ</t>
    </rPh>
    <rPh sb="69" eb="70">
      <t>フク</t>
    </rPh>
    <rPh sb="71" eb="73">
      <t>チイキ</t>
    </rPh>
    <rPh sb="74" eb="77">
      <t>タメンテキ</t>
    </rPh>
    <rPh sb="78" eb="79">
      <t>ササ</t>
    </rPh>
    <rPh sb="81" eb="83">
      <t>ヤクワリ</t>
    </rPh>
    <rPh sb="84" eb="85">
      <t>ニナ</t>
    </rPh>
    <phoneticPr fontId="5"/>
  </si>
  <si>
    <t>　医師の減等に伴い、患者延数が大幅に減少したことにより、医業収益が減少した。また、費用は職員給与費の減等により減少したものの、経常収支比率は前年度より悪化しており、平均値を下回る状況が続いている。
　累積欠損金比率についても、経営の悪化に加え、平成26年度の会計制度見直しの影響により、平均値を大きく上回る状況が続いており、平成30年度は平均値の約3.5倍となった。
　１人１日当たり収益は、入院・外来ともに前年度から上昇しており、平均値を上回っている。
　職員給与費対医業収益比率は、職員給与費が減少した一方で、医業収益も減ったため、前年度並みとなっている。材料費対医業収益比率は、給食業務の外部委託化により給食材料費が前年度から減少し、平均値を下回っている。</t>
    <rPh sb="1" eb="3">
      <t>イシ</t>
    </rPh>
    <rPh sb="4" eb="5">
      <t>ゲン</t>
    </rPh>
    <rPh sb="5" eb="6">
      <t>トウ</t>
    </rPh>
    <rPh sb="7" eb="8">
      <t>トモナ</t>
    </rPh>
    <rPh sb="15" eb="17">
      <t>オオハバ</t>
    </rPh>
    <rPh sb="18" eb="20">
      <t>ゲンショウ</t>
    </rPh>
    <rPh sb="28" eb="30">
      <t>イギョウ</t>
    </rPh>
    <rPh sb="30" eb="32">
      <t>シュウエキ</t>
    </rPh>
    <rPh sb="33" eb="35">
      <t>ゲンショウ</t>
    </rPh>
    <rPh sb="41" eb="43">
      <t>ヒヨウ</t>
    </rPh>
    <rPh sb="44" eb="46">
      <t>ショクイン</t>
    </rPh>
    <rPh sb="46" eb="48">
      <t>キュウヨ</t>
    </rPh>
    <rPh sb="48" eb="49">
      <t>ヒ</t>
    </rPh>
    <rPh sb="50" eb="51">
      <t>ゲン</t>
    </rPh>
    <rPh sb="51" eb="52">
      <t>トウ</t>
    </rPh>
    <rPh sb="55" eb="57">
      <t>ゲンショウ</t>
    </rPh>
    <rPh sb="75" eb="77">
      <t>アッカ</t>
    </rPh>
    <rPh sb="89" eb="91">
      <t>ジョウキョウ</t>
    </rPh>
    <rPh sb="92" eb="93">
      <t>ツヅ</t>
    </rPh>
    <rPh sb="113" eb="115">
      <t>ケイエイ</t>
    </rPh>
    <rPh sb="116" eb="118">
      <t>アッカ</t>
    </rPh>
    <rPh sb="119" eb="120">
      <t>クワ</t>
    </rPh>
    <rPh sb="196" eb="198">
      <t>ニュウイン</t>
    </rPh>
    <rPh sb="199" eb="201">
      <t>ガイライ</t>
    </rPh>
    <rPh sb="204" eb="207">
      <t>ゼンネンド</t>
    </rPh>
    <rPh sb="209" eb="211">
      <t>ジョウショウ</t>
    </rPh>
    <rPh sb="243" eb="245">
      <t>ショクイン</t>
    </rPh>
    <rPh sb="245" eb="247">
      <t>キュウヨ</t>
    </rPh>
    <rPh sb="247" eb="248">
      <t>ヒ</t>
    </rPh>
    <rPh sb="249" eb="251">
      <t>ゲンショウ</t>
    </rPh>
    <rPh sb="253" eb="255">
      <t>イッポウ</t>
    </rPh>
    <rPh sb="257" eb="259">
      <t>イギョウ</t>
    </rPh>
    <rPh sb="259" eb="261">
      <t>シュウエキ</t>
    </rPh>
    <rPh sb="262" eb="263">
      <t>ヘ</t>
    </rPh>
    <rPh sb="268" eb="271">
      <t>ゼンネンド</t>
    </rPh>
    <rPh sb="271" eb="272">
      <t>ナ</t>
    </rPh>
    <rPh sb="292" eb="294">
      <t>キュウショク</t>
    </rPh>
    <rPh sb="294" eb="296">
      <t>ギョウム</t>
    </rPh>
    <rPh sb="297" eb="299">
      <t>ガイブ</t>
    </rPh>
    <rPh sb="299" eb="301">
      <t>イタク</t>
    </rPh>
    <rPh sb="301" eb="302">
      <t>カ</t>
    </rPh>
    <rPh sb="305" eb="307">
      <t>キュウショク</t>
    </rPh>
    <rPh sb="307" eb="309">
      <t>ザイリョウ</t>
    </rPh>
    <rPh sb="309" eb="310">
      <t>ヒ</t>
    </rPh>
    <rPh sb="311" eb="314">
      <t>ゼンネンド</t>
    </rPh>
    <rPh sb="316" eb="318">
      <t>ゲンショウ</t>
    </rPh>
    <phoneticPr fontId="5"/>
  </si>
  <si>
    <t>　有形固定資産減価償却率は、平成26年度以降平均値を上回っており、類似病院に比べ老朽化が進んでいる。器械備品減価償却率は、総合医療情報システムの更新の影響で、前年度より大きく下がっている。今後、施設の老朽化により、修繕費等の増加が予想されるが、それらについては計画的に実施していく。
　１床当たり有形固定資産は、救急医療体制や緩和ケア医療の充実及び在宅支援の強化を図るため、新急患室、緩和ケア病棟及び地域包括ケア病棟を整備したことから、平成26年度に大きく増加し、以降平均値を上回っている。</t>
    <rPh sb="61" eb="67">
      <t>ソウゴウイリョウジョウホウ</t>
    </rPh>
    <rPh sb="72" eb="74">
      <t>コウシン</t>
    </rPh>
    <rPh sb="75" eb="77">
      <t>エイキョウ</t>
    </rPh>
    <rPh sb="79" eb="82">
      <t>ゼンネンド</t>
    </rPh>
    <rPh sb="84" eb="85">
      <t>オオ</t>
    </rPh>
    <rPh sb="87" eb="88">
      <t>サ</t>
    </rPh>
    <rPh sb="232" eb="234">
      <t>イコウ</t>
    </rPh>
    <phoneticPr fontId="5"/>
  </si>
  <si>
    <t>　経常収支比率は、前年度と同様100％を大きく下回っている。更に、累積欠損金比率が平均値を大きく上回っており、経営状況が厳しい状況にある。
　このため、地域医療機関との連携による紹介患者数の確保、病棟間ベッドコントロール連携等による入院患者の確保、ＤＰＣコーディングの適正化等による診療単価の向上等に取り組み、収益の確保を図る。
　また、人員配置の適正化の促進、業務委託や医療機器の保守等に係る経費の見直し等により、費用の削減を図る。</t>
    <rPh sb="9" eb="12">
      <t>ゼンネンド</t>
    </rPh>
    <rPh sb="13" eb="15">
      <t>ドウヨウ</t>
    </rPh>
    <rPh sb="30" eb="31">
      <t>サラ</t>
    </rPh>
    <rPh sb="137" eb="138">
      <t>トウ</t>
    </rPh>
    <rPh sb="150" eb="151">
      <t>ト</t>
    </rPh>
    <rPh sb="152" eb="153">
      <t>ク</t>
    </rPh>
    <rPh sb="158" eb="160">
      <t>カクホ</t>
    </rPh>
    <rPh sb="203" eb="204">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</si>
</sst>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75.400000000000006</c:v>
                </c:pt>
                <c:pt idx="1">
                  <c:v>75</c:v>
                </c:pt>
                <c:pt idx="2">
                  <c:v>72.900000000000006</c:v>
                </c:pt>
                <c:pt idx="3">
                  <c:v>73.8</c:v>
                </c:pt>
                <c:pt idx="4">
                  <c:v>66.5</c:v>
                </c:pt>
              </c:numCache>
            </c:numRef>
          </c:val>
          <c:extLst xmlns:c16r2="http://schemas.microsoft.com/office/drawing/2015/06/chart">
            <c:ext xmlns:c16="http://schemas.microsoft.com/office/drawing/2014/chart" uri="{C3380CC4-5D6E-409C-BE32-E72D297353CC}">
              <c16:uniqueId val="{00000000-9F93-48A1-ADF0-2B280C456C4D}"/>
            </c:ext>
          </c:extLst>
        </c:ser>
        <c:dLbls>
          <c:showLegendKey val="0"/>
          <c:showVal val="0"/>
          <c:showCatName val="0"/>
          <c:showSerName val="0"/>
          <c:showPercent val="0"/>
          <c:showBubbleSize val="0"/>
        </c:dLbls>
        <c:gapWidth val="150"/>
        <c:axId val="211351424"/>
        <c:axId val="2120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9F93-48A1-ADF0-2B280C456C4D}"/>
            </c:ext>
          </c:extLst>
        </c:ser>
        <c:dLbls>
          <c:showLegendKey val="0"/>
          <c:showVal val="0"/>
          <c:showCatName val="0"/>
          <c:showSerName val="0"/>
          <c:showPercent val="0"/>
          <c:showBubbleSize val="0"/>
        </c:dLbls>
        <c:marker val="1"/>
        <c:smooth val="0"/>
        <c:axId val="211351424"/>
        <c:axId val="212021248"/>
      </c:lineChart>
      <c:dateAx>
        <c:axId val="211351424"/>
        <c:scaling>
          <c:orientation val="minMax"/>
        </c:scaling>
        <c:delete val="1"/>
        <c:axPos val="b"/>
        <c:numFmt formatCode="ge" sourceLinked="1"/>
        <c:majorTickMark val="none"/>
        <c:minorTickMark val="none"/>
        <c:tickLblPos val="none"/>
        <c:crossAx val="212021248"/>
        <c:crosses val="autoZero"/>
        <c:auto val="1"/>
        <c:lblOffset val="100"/>
        <c:baseTimeUnit val="years"/>
      </c:dateAx>
      <c:valAx>
        <c:axId val="21202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3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9901</c:v>
                </c:pt>
                <c:pt idx="1">
                  <c:v>10576</c:v>
                </c:pt>
                <c:pt idx="2">
                  <c:v>10541</c:v>
                </c:pt>
                <c:pt idx="3">
                  <c:v>10520</c:v>
                </c:pt>
                <c:pt idx="4">
                  <c:v>10828</c:v>
                </c:pt>
              </c:numCache>
            </c:numRef>
          </c:val>
          <c:extLst xmlns:c16r2="http://schemas.microsoft.com/office/drawing/2015/06/chart">
            <c:ext xmlns:c16="http://schemas.microsoft.com/office/drawing/2014/chart" uri="{C3380CC4-5D6E-409C-BE32-E72D297353CC}">
              <c16:uniqueId val="{00000000-69AD-4346-8179-0BEF2D8736AA}"/>
            </c:ext>
          </c:extLst>
        </c:ser>
        <c:dLbls>
          <c:showLegendKey val="0"/>
          <c:showVal val="0"/>
          <c:showCatName val="0"/>
          <c:showSerName val="0"/>
          <c:showPercent val="0"/>
          <c:showBubbleSize val="0"/>
        </c:dLbls>
        <c:gapWidth val="150"/>
        <c:axId val="212703488"/>
        <c:axId val="2127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69AD-4346-8179-0BEF2D8736AA}"/>
            </c:ext>
          </c:extLst>
        </c:ser>
        <c:dLbls>
          <c:showLegendKey val="0"/>
          <c:showVal val="0"/>
          <c:showCatName val="0"/>
          <c:showSerName val="0"/>
          <c:showPercent val="0"/>
          <c:showBubbleSize val="0"/>
        </c:dLbls>
        <c:marker val="1"/>
        <c:smooth val="0"/>
        <c:axId val="212703488"/>
        <c:axId val="212722048"/>
      </c:lineChart>
      <c:dateAx>
        <c:axId val="212703488"/>
        <c:scaling>
          <c:orientation val="minMax"/>
        </c:scaling>
        <c:delete val="1"/>
        <c:axPos val="b"/>
        <c:numFmt formatCode="ge" sourceLinked="1"/>
        <c:majorTickMark val="none"/>
        <c:minorTickMark val="none"/>
        <c:tickLblPos val="none"/>
        <c:crossAx val="212722048"/>
        <c:crosses val="autoZero"/>
        <c:auto val="1"/>
        <c:lblOffset val="100"/>
        <c:baseTimeUnit val="years"/>
      </c:dateAx>
      <c:valAx>
        <c:axId val="212722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7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36785</c:v>
                </c:pt>
                <c:pt idx="1">
                  <c:v>38901</c:v>
                </c:pt>
                <c:pt idx="2">
                  <c:v>39145</c:v>
                </c:pt>
                <c:pt idx="3">
                  <c:v>38782</c:v>
                </c:pt>
                <c:pt idx="4">
                  <c:v>39108</c:v>
                </c:pt>
              </c:numCache>
            </c:numRef>
          </c:val>
          <c:extLst xmlns:c16r2="http://schemas.microsoft.com/office/drawing/2015/06/chart">
            <c:ext xmlns:c16="http://schemas.microsoft.com/office/drawing/2014/chart" uri="{C3380CC4-5D6E-409C-BE32-E72D297353CC}">
              <c16:uniqueId val="{00000000-9AC8-4272-B613-1D5811B567E0}"/>
            </c:ext>
          </c:extLst>
        </c:ser>
        <c:dLbls>
          <c:showLegendKey val="0"/>
          <c:showVal val="0"/>
          <c:showCatName val="0"/>
          <c:showSerName val="0"/>
          <c:showPercent val="0"/>
          <c:showBubbleSize val="0"/>
        </c:dLbls>
        <c:gapWidth val="150"/>
        <c:axId val="212752256"/>
        <c:axId val="2127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9AC8-4272-B613-1D5811B567E0}"/>
            </c:ext>
          </c:extLst>
        </c:ser>
        <c:dLbls>
          <c:showLegendKey val="0"/>
          <c:showVal val="0"/>
          <c:showCatName val="0"/>
          <c:showSerName val="0"/>
          <c:showPercent val="0"/>
          <c:showBubbleSize val="0"/>
        </c:dLbls>
        <c:marker val="1"/>
        <c:smooth val="0"/>
        <c:axId val="212752256"/>
        <c:axId val="212762624"/>
      </c:lineChart>
      <c:dateAx>
        <c:axId val="212752256"/>
        <c:scaling>
          <c:orientation val="minMax"/>
        </c:scaling>
        <c:delete val="1"/>
        <c:axPos val="b"/>
        <c:numFmt formatCode="ge" sourceLinked="1"/>
        <c:majorTickMark val="none"/>
        <c:minorTickMark val="none"/>
        <c:tickLblPos val="none"/>
        <c:crossAx val="212762624"/>
        <c:crosses val="autoZero"/>
        <c:auto val="1"/>
        <c:lblOffset val="100"/>
        <c:baseTimeUnit val="years"/>
      </c:dateAx>
      <c:valAx>
        <c:axId val="21276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75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291.89999999999998</c:v>
                </c:pt>
                <c:pt idx="1">
                  <c:v>303.10000000000002</c:v>
                </c:pt>
                <c:pt idx="2">
                  <c:v>347.7</c:v>
                </c:pt>
                <c:pt idx="3">
                  <c:v>361.1</c:v>
                </c:pt>
                <c:pt idx="4">
                  <c:v>407.2</c:v>
                </c:pt>
              </c:numCache>
            </c:numRef>
          </c:val>
          <c:extLst xmlns:c16r2="http://schemas.microsoft.com/office/drawing/2015/06/chart">
            <c:ext xmlns:c16="http://schemas.microsoft.com/office/drawing/2014/chart" uri="{C3380CC4-5D6E-409C-BE32-E72D297353CC}">
              <c16:uniqueId val="{00000000-CD8C-4748-A4F7-79A39EE42FB1}"/>
            </c:ext>
          </c:extLst>
        </c:ser>
        <c:dLbls>
          <c:showLegendKey val="0"/>
          <c:showVal val="0"/>
          <c:showCatName val="0"/>
          <c:showSerName val="0"/>
          <c:showPercent val="0"/>
          <c:showBubbleSize val="0"/>
        </c:dLbls>
        <c:gapWidth val="150"/>
        <c:axId val="212137856"/>
        <c:axId val="2121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CD8C-4748-A4F7-79A39EE42FB1}"/>
            </c:ext>
          </c:extLst>
        </c:ser>
        <c:dLbls>
          <c:showLegendKey val="0"/>
          <c:showVal val="0"/>
          <c:showCatName val="0"/>
          <c:showSerName val="0"/>
          <c:showPercent val="0"/>
          <c:showBubbleSize val="0"/>
        </c:dLbls>
        <c:marker val="1"/>
        <c:smooth val="0"/>
        <c:axId val="212137856"/>
        <c:axId val="212148224"/>
      </c:lineChart>
      <c:dateAx>
        <c:axId val="212137856"/>
        <c:scaling>
          <c:orientation val="minMax"/>
        </c:scaling>
        <c:delete val="1"/>
        <c:axPos val="b"/>
        <c:numFmt formatCode="ge" sourceLinked="1"/>
        <c:majorTickMark val="none"/>
        <c:minorTickMark val="none"/>
        <c:tickLblPos val="none"/>
        <c:crossAx val="212148224"/>
        <c:crosses val="autoZero"/>
        <c:auto val="1"/>
        <c:lblOffset val="100"/>
        <c:baseTimeUnit val="years"/>
      </c:dateAx>
      <c:valAx>
        <c:axId val="2121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3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74.599999999999994</c:v>
                </c:pt>
                <c:pt idx="1">
                  <c:v>69.400000000000006</c:v>
                </c:pt>
                <c:pt idx="2">
                  <c:v>67</c:v>
                </c:pt>
                <c:pt idx="3">
                  <c:v>72.2</c:v>
                </c:pt>
                <c:pt idx="4">
                  <c:v>70.099999999999994</c:v>
                </c:pt>
              </c:numCache>
            </c:numRef>
          </c:val>
          <c:extLst xmlns:c16r2="http://schemas.microsoft.com/office/drawing/2015/06/chart">
            <c:ext xmlns:c16="http://schemas.microsoft.com/office/drawing/2014/chart" uri="{C3380CC4-5D6E-409C-BE32-E72D297353CC}">
              <c16:uniqueId val="{00000000-60CC-4A95-8B5A-A66077A3AE17}"/>
            </c:ext>
          </c:extLst>
        </c:ser>
        <c:dLbls>
          <c:showLegendKey val="0"/>
          <c:showVal val="0"/>
          <c:showCatName val="0"/>
          <c:showSerName val="0"/>
          <c:showPercent val="0"/>
          <c:showBubbleSize val="0"/>
        </c:dLbls>
        <c:gapWidth val="150"/>
        <c:axId val="212198912"/>
        <c:axId val="2122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60CC-4A95-8B5A-A66077A3AE17}"/>
            </c:ext>
          </c:extLst>
        </c:ser>
        <c:dLbls>
          <c:showLegendKey val="0"/>
          <c:showVal val="0"/>
          <c:showCatName val="0"/>
          <c:showSerName val="0"/>
          <c:showPercent val="0"/>
          <c:showBubbleSize val="0"/>
        </c:dLbls>
        <c:marker val="1"/>
        <c:smooth val="0"/>
        <c:axId val="212198912"/>
        <c:axId val="212200832"/>
      </c:lineChart>
      <c:dateAx>
        <c:axId val="212198912"/>
        <c:scaling>
          <c:orientation val="minMax"/>
        </c:scaling>
        <c:delete val="1"/>
        <c:axPos val="b"/>
        <c:numFmt formatCode="ge" sourceLinked="1"/>
        <c:majorTickMark val="none"/>
        <c:minorTickMark val="none"/>
        <c:tickLblPos val="none"/>
        <c:crossAx val="212200832"/>
        <c:crosses val="autoZero"/>
        <c:auto val="1"/>
        <c:lblOffset val="100"/>
        <c:baseTimeUnit val="years"/>
      </c:dateAx>
      <c:valAx>
        <c:axId val="21220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1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87.4</c:v>
                </c:pt>
                <c:pt idx="1">
                  <c:v>83.8</c:v>
                </c:pt>
                <c:pt idx="2">
                  <c:v>78.900000000000006</c:v>
                </c:pt>
                <c:pt idx="3">
                  <c:v>84.5</c:v>
                </c:pt>
                <c:pt idx="4">
                  <c:v>81.900000000000006</c:v>
                </c:pt>
              </c:numCache>
            </c:numRef>
          </c:val>
          <c:extLst xmlns:c16r2="http://schemas.microsoft.com/office/drawing/2015/06/chart">
            <c:ext xmlns:c16="http://schemas.microsoft.com/office/drawing/2014/chart" uri="{C3380CC4-5D6E-409C-BE32-E72D297353CC}">
              <c16:uniqueId val="{00000000-21D6-40E2-BE3E-4FD659EA2CD4}"/>
            </c:ext>
          </c:extLst>
        </c:ser>
        <c:dLbls>
          <c:showLegendKey val="0"/>
          <c:showVal val="0"/>
          <c:showCatName val="0"/>
          <c:showSerName val="0"/>
          <c:showPercent val="0"/>
          <c:showBubbleSize val="0"/>
        </c:dLbls>
        <c:gapWidth val="150"/>
        <c:axId val="212227200"/>
        <c:axId val="21222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21D6-40E2-BE3E-4FD659EA2CD4}"/>
            </c:ext>
          </c:extLst>
        </c:ser>
        <c:dLbls>
          <c:showLegendKey val="0"/>
          <c:showVal val="0"/>
          <c:showCatName val="0"/>
          <c:showSerName val="0"/>
          <c:showPercent val="0"/>
          <c:showBubbleSize val="0"/>
        </c:dLbls>
        <c:marker val="1"/>
        <c:smooth val="0"/>
        <c:axId val="212227200"/>
        <c:axId val="212229120"/>
      </c:lineChart>
      <c:dateAx>
        <c:axId val="212227200"/>
        <c:scaling>
          <c:orientation val="minMax"/>
        </c:scaling>
        <c:delete val="1"/>
        <c:axPos val="b"/>
        <c:numFmt formatCode="ge" sourceLinked="1"/>
        <c:majorTickMark val="none"/>
        <c:minorTickMark val="none"/>
        <c:tickLblPos val="none"/>
        <c:crossAx val="212229120"/>
        <c:crosses val="autoZero"/>
        <c:auto val="1"/>
        <c:lblOffset val="100"/>
        <c:baseTimeUnit val="years"/>
      </c:dateAx>
      <c:valAx>
        <c:axId val="21222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22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65.400000000000006</c:v>
                </c:pt>
                <c:pt idx="1">
                  <c:v>69.2</c:v>
                </c:pt>
                <c:pt idx="2">
                  <c:v>71.5</c:v>
                </c:pt>
                <c:pt idx="3">
                  <c:v>73.900000000000006</c:v>
                </c:pt>
                <c:pt idx="4">
                  <c:v>70.7</c:v>
                </c:pt>
              </c:numCache>
            </c:numRef>
          </c:val>
          <c:extLst xmlns:c16r2="http://schemas.microsoft.com/office/drawing/2015/06/chart">
            <c:ext xmlns:c16="http://schemas.microsoft.com/office/drawing/2014/chart" uri="{C3380CC4-5D6E-409C-BE32-E72D297353CC}">
              <c16:uniqueId val="{00000000-1E1C-41DB-BA17-920588381B64}"/>
            </c:ext>
          </c:extLst>
        </c:ser>
        <c:dLbls>
          <c:showLegendKey val="0"/>
          <c:showVal val="0"/>
          <c:showCatName val="0"/>
          <c:showSerName val="0"/>
          <c:showPercent val="0"/>
          <c:showBubbleSize val="0"/>
        </c:dLbls>
        <c:gapWidth val="150"/>
        <c:axId val="212415232"/>
        <c:axId val="21241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1E1C-41DB-BA17-920588381B64}"/>
            </c:ext>
          </c:extLst>
        </c:ser>
        <c:dLbls>
          <c:showLegendKey val="0"/>
          <c:showVal val="0"/>
          <c:showCatName val="0"/>
          <c:showSerName val="0"/>
          <c:showPercent val="0"/>
          <c:showBubbleSize val="0"/>
        </c:dLbls>
        <c:marker val="1"/>
        <c:smooth val="0"/>
        <c:axId val="212415232"/>
        <c:axId val="212417152"/>
      </c:lineChart>
      <c:dateAx>
        <c:axId val="212415232"/>
        <c:scaling>
          <c:orientation val="minMax"/>
        </c:scaling>
        <c:delete val="1"/>
        <c:axPos val="b"/>
        <c:numFmt formatCode="ge" sourceLinked="1"/>
        <c:majorTickMark val="none"/>
        <c:minorTickMark val="none"/>
        <c:tickLblPos val="none"/>
        <c:crossAx val="212417152"/>
        <c:crosses val="autoZero"/>
        <c:auto val="1"/>
        <c:lblOffset val="100"/>
        <c:baseTimeUnit val="years"/>
      </c:dateAx>
      <c:valAx>
        <c:axId val="21241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58.6</c:v>
                </c:pt>
                <c:pt idx="1">
                  <c:v>67.2</c:v>
                </c:pt>
                <c:pt idx="2">
                  <c:v>69.400000000000006</c:v>
                </c:pt>
                <c:pt idx="3">
                  <c:v>72.7</c:v>
                </c:pt>
                <c:pt idx="4">
                  <c:v>54.8</c:v>
                </c:pt>
              </c:numCache>
            </c:numRef>
          </c:val>
          <c:extLst xmlns:c16r2="http://schemas.microsoft.com/office/drawing/2015/06/chart">
            <c:ext xmlns:c16="http://schemas.microsoft.com/office/drawing/2014/chart" uri="{C3380CC4-5D6E-409C-BE32-E72D297353CC}">
              <c16:uniqueId val="{00000000-F816-428B-ADA0-1CC1575DA0E4}"/>
            </c:ext>
          </c:extLst>
        </c:ser>
        <c:dLbls>
          <c:showLegendKey val="0"/>
          <c:showVal val="0"/>
          <c:showCatName val="0"/>
          <c:showSerName val="0"/>
          <c:showPercent val="0"/>
          <c:showBubbleSize val="0"/>
        </c:dLbls>
        <c:gapWidth val="150"/>
        <c:axId val="212464384"/>
        <c:axId val="2124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F816-428B-ADA0-1CC1575DA0E4}"/>
            </c:ext>
          </c:extLst>
        </c:ser>
        <c:dLbls>
          <c:showLegendKey val="0"/>
          <c:showVal val="0"/>
          <c:showCatName val="0"/>
          <c:showSerName val="0"/>
          <c:showPercent val="0"/>
          <c:showBubbleSize val="0"/>
        </c:dLbls>
        <c:marker val="1"/>
        <c:smooth val="0"/>
        <c:axId val="212464384"/>
        <c:axId val="212466304"/>
      </c:lineChart>
      <c:dateAx>
        <c:axId val="212464384"/>
        <c:scaling>
          <c:orientation val="minMax"/>
        </c:scaling>
        <c:delete val="1"/>
        <c:axPos val="b"/>
        <c:numFmt formatCode="ge" sourceLinked="1"/>
        <c:majorTickMark val="none"/>
        <c:minorTickMark val="none"/>
        <c:tickLblPos val="none"/>
        <c:crossAx val="212466304"/>
        <c:crosses val="autoZero"/>
        <c:auto val="1"/>
        <c:lblOffset val="100"/>
        <c:baseTimeUnit val="years"/>
      </c:dateAx>
      <c:valAx>
        <c:axId val="21246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6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51775290</c:v>
                </c:pt>
                <c:pt idx="1">
                  <c:v>51956038</c:v>
                </c:pt>
                <c:pt idx="2">
                  <c:v>51773441</c:v>
                </c:pt>
                <c:pt idx="3">
                  <c:v>52384731</c:v>
                </c:pt>
                <c:pt idx="4">
                  <c:v>54260108</c:v>
                </c:pt>
              </c:numCache>
            </c:numRef>
          </c:val>
          <c:extLst xmlns:c16r2="http://schemas.microsoft.com/office/drawing/2015/06/chart">
            <c:ext xmlns:c16="http://schemas.microsoft.com/office/drawing/2014/chart" uri="{C3380CC4-5D6E-409C-BE32-E72D297353CC}">
              <c16:uniqueId val="{00000000-4FCC-42D8-A755-D52C059CEF90}"/>
            </c:ext>
          </c:extLst>
        </c:ser>
        <c:dLbls>
          <c:showLegendKey val="0"/>
          <c:showVal val="0"/>
          <c:showCatName val="0"/>
          <c:showSerName val="0"/>
          <c:showPercent val="0"/>
          <c:showBubbleSize val="0"/>
        </c:dLbls>
        <c:gapWidth val="150"/>
        <c:axId val="212509056"/>
        <c:axId val="2125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4FCC-42D8-A755-D52C059CEF90}"/>
            </c:ext>
          </c:extLst>
        </c:ser>
        <c:dLbls>
          <c:showLegendKey val="0"/>
          <c:showVal val="0"/>
          <c:showCatName val="0"/>
          <c:showSerName val="0"/>
          <c:showPercent val="0"/>
          <c:showBubbleSize val="0"/>
        </c:dLbls>
        <c:marker val="1"/>
        <c:smooth val="0"/>
        <c:axId val="212509056"/>
        <c:axId val="212510976"/>
      </c:lineChart>
      <c:dateAx>
        <c:axId val="212509056"/>
        <c:scaling>
          <c:orientation val="minMax"/>
        </c:scaling>
        <c:delete val="1"/>
        <c:axPos val="b"/>
        <c:numFmt formatCode="ge" sourceLinked="1"/>
        <c:majorTickMark val="none"/>
        <c:minorTickMark val="none"/>
        <c:tickLblPos val="none"/>
        <c:crossAx val="212510976"/>
        <c:crosses val="autoZero"/>
        <c:auto val="1"/>
        <c:lblOffset val="100"/>
        <c:baseTimeUnit val="years"/>
      </c:dateAx>
      <c:valAx>
        <c:axId val="212510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5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17.399999999999999</c:v>
                </c:pt>
                <c:pt idx="1">
                  <c:v>17.399999999999999</c:v>
                </c:pt>
                <c:pt idx="2">
                  <c:v>16</c:v>
                </c:pt>
                <c:pt idx="3">
                  <c:v>15.9</c:v>
                </c:pt>
                <c:pt idx="4">
                  <c:v>15</c:v>
                </c:pt>
              </c:numCache>
            </c:numRef>
          </c:val>
          <c:extLst xmlns:c16r2="http://schemas.microsoft.com/office/drawing/2015/06/chart">
            <c:ext xmlns:c16="http://schemas.microsoft.com/office/drawing/2014/chart" uri="{C3380CC4-5D6E-409C-BE32-E72D297353CC}">
              <c16:uniqueId val="{00000000-A79C-4F08-8982-79737CB3B6BC}"/>
            </c:ext>
          </c:extLst>
        </c:ser>
        <c:dLbls>
          <c:showLegendKey val="0"/>
          <c:showVal val="0"/>
          <c:showCatName val="0"/>
          <c:showSerName val="0"/>
          <c:showPercent val="0"/>
          <c:showBubbleSize val="0"/>
        </c:dLbls>
        <c:gapWidth val="150"/>
        <c:axId val="212548992"/>
        <c:axId val="2125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A79C-4F08-8982-79737CB3B6BC}"/>
            </c:ext>
          </c:extLst>
        </c:ser>
        <c:dLbls>
          <c:showLegendKey val="0"/>
          <c:showVal val="0"/>
          <c:showCatName val="0"/>
          <c:showSerName val="0"/>
          <c:showPercent val="0"/>
          <c:showBubbleSize val="0"/>
        </c:dLbls>
        <c:marker val="1"/>
        <c:smooth val="0"/>
        <c:axId val="212548992"/>
        <c:axId val="212551168"/>
      </c:lineChart>
      <c:dateAx>
        <c:axId val="212548992"/>
        <c:scaling>
          <c:orientation val="minMax"/>
        </c:scaling>
        <c:delete val="1"/>
        <c:axPos val="b"/>
        <c:numFmt formatCode="ge" sourceLinked="1"/>
        <c:majorTickMark val="none"/>
        <c:minorTickMark val="none"/>
        <c:tickLblPos val="none"/>
        <c:crossAx val="212551168"/>
        <c:crosses val="autoZero"/>
        <c:auto val="1"/>
        <c:lblOffset val="100"/>
        <c:baseTimeUnit val="years"/>
      </c:dateAx>
      <c:valAx>
        <c:axId val="21255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4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75.900000000000006</c:v>
                </c:pt>
                <c:pt idx="1">
                  <c:v>87</c:v>
                </c:pt>
                <c:pt idx="2">
                  <c:v>90.5</c:v>
                </c:pt>
                <c:pt idx="3">
                  <c:v>82.1</c:v>
                </c:pt>
                <c:pt idx="4">
                  <c:v>82.1</c:v>
                </c:pt>
              </c:numCache>
            </c:numRef>
          </c:val>
          <c:extLst xmlns:c16r2="http://schemas.microsoft.com/office/drawing/2015/06/chart">
            <c:ext xmlns:c16="http://schemas.microsoft.com/office/drawing/2014/chart" uri="{C3380CC4-5D6E-409C-BE32-E72D297353CC}">
              <c16:uniqueId val="{00000000-5176-403A-9222-237BC53F10E3}"/>
            </c:ext>
          </c:extLst>
        </c:ser>
        <c:dLbls>
          <c:showLegendKey val="0"/>
          <c:showVal val="0"/>
          <c:showCatName val="0"/>
          <c:showSerName val="0"/>
          <c:showPercent val="0"/>
          <c:showBubbleSize val="0"/>
        </c:dLbls>
        <c:gapWidth val="150"/>
        <c:axId val="212597376"/>
        <c:axId val="2126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5176-403A-9222-237BC53F10E3}"/>
            </c:ext>
          </c:extLst>
        </c:ser>
        <c:dLbls>
          <c:showLegendKey val="0"/>
          <c:showVal val="0"/>
          <c:showCatName val="0"/>
          <c:showSerName val="0"/>
          <c:showPercent val="0"/>
          <c:showBubbleSize val="0"/>
        </c:dLbls>
        <c:marker val="1"/>
        <c:smooth val="0"/>
        <c:axId val="212597376"/>
        <c:axId val="212669184"/>
      </c:lineChart>
      <c:dateAx>
        <c:axId val="212597376"/>
        <c:scaling>
          <c:orientation val="minMax"/>
        </c:scaling>
        <c:delete val="1"/>
        <c:axPos val="b"/>
        <c:numFmt formatCode="ge" sourceLinked="1"/>
        <c:majorTickMark val="none"/>
        <c:minorTickMark val="none"/>
        <c:tickLblPos val="none"/>
        <c:crossAx val="212669184"/>
        <c:crosses val="autoZero"/>
        <c:auto val="1"/>
        <c:lblOffset val="100"/>
        <c:baseTimeUnit val="years"/>
      </c:dateAx>
      <c:valAx>
        <c:axId val="2126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9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T1" zoomScale="55" zoomScaleNormal="55" zoomScaleSheetLayoutView="70" workbookViewId="0">
      <selection activeCell="NY82" sqref="NY8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山形県　河北病院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186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1095383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17981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156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156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179</v>
      </c>
      <c r="NN18" s="113"/>
      <c r="NO18" s="108" t="s">
        <v>38</v>
      </c>
      <c r="NP18" s="109"/>
      <c r="NQ18" s="109"/>
      <c r="NR18" s="112" t="s">
        <v>179</v>
      </c>
      <c r="NS18" s="113"/>
      <c r="NT18" s="108" t="s">
        <v>38</v>
      </c>
      <c r="NU18" s="109"/>
      <c r="NV18" s="109"/>
      <c r="NW18" s="112" t="s">
        <v>179</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87.4</v>
      </c>
      <c r="Q33" s="132"/>
      <c r="R33" s="132"/>
      <c r="S33" s="132"/>
      <c r="T33" s="132"/>
      <c r="U33" s="132"/>
      <c r="V33" s="132"/>
      <c r="W33" s="132"/>
      <c r="X33" s="132"/>
      <c r="Y33" s="132"/>
      <c r="Z33" s="132"/>
      <c r="AA33" s="132"/>
      <c r="AB33" s="132"/>
      <c r="AC33" s="132"/>
      <c r="AD33" s="133"/>
      <c r="AE33" s="131">
        <f>データ!AI7</f>
        <v>83.8</v>
      </c>
      <c r="AF33" s="132"/>
      <c r="AG33" s="132"/>
      <c r="AH33" s="132"/>
      <c r="AI33" s="132"/>
      <c r="AJ33" s="132"/>
      <c r="AK33" s="132"/>
      <c r="AL33" s="132"/>
      <c r="AM33" s="132"/>
      <c r="AN33" s="132"/>
      <c r="AO33" s="132"/>
      <c r="AP33" s="132"/>
      <c r="AQ33" s="132"/>
      <c r="AR33" s="132"/>
      <c r="AS33" s="133"/>
      <c r="AT33" s="131">
        <f>データ!AJ7</f>
        <v>78.900000000000006</v>
      </c>
      <c r="AU33" s="132"/>
      <c r="AV33" s="132"/>
      <c r="AW33" s="132"/>
      <c r="AX33" s="132"/>
      <c r="AY33" s="132"/>
      <c r="AZ33" s="132"/>
      <c r="BA33" s="132"/>
      <c r="BB33" s="132"/>
      <c r="BC33" s="132"/>
      <c r="BD33" s="132"/>
      <c r="BE33" s="132"/>
      <c r="BF33" s="132"/>
      <c r="BG33" s="132"/>
      <c r="BH33" s="133"/>
      <c r="BI33" s="131">
        <f>データ!AK7</f>
        <v>84.5</v>
      </c>
      <c r="BJ33" s="132"/>
      <c r="BK33" s="132"/>
      <c r="BL33" s="132"/>
      <c r="BM33" s="132"/>
      <c r="BN33" s="132"/>
      <c r="BO33" s="132"/>
      <c r="BP33" s="132"/>
      <c r="BQ33" s="132"/>
      <c r="BR33" s="132"/>
      <c r="BS33" s="132"/>
      <c r="BT33" s="132"/>
      <c r="BU33" s="132"/>
      <c r="BV33" s="132"/>
      <c r="BW33" s="133"/>
      <c r="BX33" s="131">
        <f>データ!AL7</f>
        <v>81.900000000000006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74.599999999999994</v>
      </c>
      <c r="DE33" s="132"/>
      <c r="DF33" s="132"/>
      <c r="DG33" s="132"/>
      <c r="DH33" s="132"/>
      <c r="DI33" s="132"/>
      <c r="DJ33" s="132"/>
      <c r="DK33" s="132"/>
      <c r="DL33" s="132"/>
      <c r="DM33" s="132"/>
      <c r="DN33" s="132"/>
      <c r="DO33" s="132"/>
      <c r="DP33" s="132"/>
      <c r="DQ33" s="132"/>
      <c r="DR33" s="133"/>
      <c r="DS33" s="131">
        <f>データ!AT7</f>
        <v>69.400000000000006</v>
      </c>
      <c r="DT33" s="132"/>
      <c r="DU33" s="132"/>
      <c r="DV33" s="132"/>
      <c r="DW33" s="132"/>
      <c r="DX33" s="132"/>
      <c r="DY33" s="132"/>
      <c r="DZ33" s="132"/>
      <c r="EA33" s="132"/>
      <c r="EB33" s="132"/>
      <c r="EC33" s="132"/>
      <c r="ED33" s="132"/>
      <c r="EE33" s="132"/>
      <c r="EF33" s="132"/>
      <c r="EG33" s="133"/>
      <c r="EH33" s="131">
        <f>データ!AU7</f>
        <v>67</v>
      </c>
      <c r="EI33" s="132"/>
      <c r="EJ33" s="132"/>
      <c r="EK33" s="132"/>
      <c r="EL33" s="132"/>
      <c r="EM33" s="132"/>
      <c r="EN33" s="132"/>
      <c r="EO33" s="132"/>
      <c r="EP33" s="132"/>
      <c r="EQ33" s="132"/>
      <c r="ER33" s="132"/>
      <c r="ES33" s="132"/>
      <c r="ET33" s="132"/>
      <c r="EU33" s="132"/>
      <c r="EV33" s="133"/>
      <c r="EW33" s="131">
        <f>データ!AV7</f>
        <v>72.2</v>
      </c>
      <c r="EX33" s="132"/>
      <c r="EY33" s="132"/>
      <c r="EZ33" s="132"/>
      <c r="FA33" s="132"/>
      <c r="FB33" s="132"/>
      <c r="FC33" s="132"/>
      <c r="FD33" s="132"/>
      <c r="FE33" s="132"/>
      <c r="FF33" s="132"/>
      <c r="FG33" s="132"/>
      <c r="FH33" s="132"/>
      <c r="FI33" s="132"/>
      <c r="FJ33" s="132"/>
      <c r="FK33" s="133"/>
      <c r="FL33" s="131">
        <f>データ!AW7</f>
        <v>70.099999999999994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291.89999999999998</v>
      </c>
      <c r="GS33" s="132"/>
      <c r="GT33" s="132"/>
      <c r="GU33" s="132"/>
      <c r="GV33" s="132"/>
      <c r="GW33" s="132"/>
      <c r="GX33" s="132"/>
      <c r="GY33" s="132"/>
      <c r="GZ33" s="132"/>
      <c r="HA33" s="132"/>
      <c r="HB33" s="132"/>
      <c r="HC33" s="132"/>
      <c r="HD33" s="132"/>
      <c r="HE33" s="132"/>
      <c r="HF33" s="133"/>
      <c r="HG33" s="131">
        <f>データ!BE7</f>
        <v>303.10000000000002</v>
      </c>
      <c r="HH33" s="132"/>
      <c r="HI33" s="132"/>
      <c r="HJ33" s="132"/>
      <c r="HK33" s="132"/>
      <c r="HL33" s="132"/>
      <c r="HM33" s="132"/>
      <c r="HN33" s="132"/>
      <c r="HO33" s="132"/>
      <c r="HP33" s="132"/>
      <c r="HQ33" s="132"/>
      <c r="HR33" s="132"/>
      <c r="HS33" s="132"/>
      <c r="HT33" s="132"/>
      <c r="HU33" s="133"/>
      <c r="HV33" s="131">
        <f>データ!BF7</f>
        <v>347.7</v>
      </c>
      <c r="HW33" s="132"/>
      <c r="HX33" s="132"/>
      <c r="HY33" s="132"/>
      <c r="HZ33" s="132"/>
      <c r="IA33" s="132"/>
      <c r="IB33" s="132"/>
      <c r="IC33" s="132"/>
      <c r="ID33" s="132"/>
      <c r="IE33" s="132"/>
      <c r="IF33" s="132"/>
      <c r="IG33" s="132"/>
      <c r="IH33" s="132"/>
      <c r="II33" s="132"/>
      <c r="IJ33" s="133"/>
      <c r="IK33" s="131">
        <f>データ!BG7</f>
        <v>361.1</v>
      </c>
      <c r="IL33" s="132"/>
      <c r="IM33" s="132"/>
      <c r="IN33" s="132"/>
      <c r="IO33" s="132"/>
      <c r="IP33" s="132"/>
      <c r="IQ33" s="132"/>
      <c r="IR33" s="132"/>
      <c r="IS33" s="132"/>
      <c r="IT33" s="132"/>
      <c r="IU33" s="132"/>
      <c r="IV33" s="132"/>
      <c r="IW33" s="132"/>
      <c r="IX33" s="132"/>
      <c r="IY33" s="133"/>
      <c r="IZ33" s="131">
        <f>データ!BH7</f>
        <v>407.2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75.400000000000006</v>
      </c>
      <c r="KG33" s="132"/>
      <c r="KH33" s="132"/>
      <c r="KI33" s="132"/>
      <c r="KJ33" s="132"/>
      <c r="KK33" s="132"/>
      <c r="KL33" s="132"/>
      <c r="KM33" s="132"/>
      <c r="KN33" s="132"/>
      <c r="KO33" s="132"/>
      <c r="KP33" s="132"/>
      <c r="KQ33" s="132"/>
      <c r="KR33" s="132"/>
      <c r="KS33" s="132"/>
      <c r="KT33" s="133"/>
      <c r="KU33" s="131">
        <f>データ!BP7</f>
        <v>75</v>
      </c>
      <c r="KV33" s="132"/>
      <c r="KW33" s="132"/>
      <c r="KX33" s="132"/>
      <c r="KY33" s="132"/>
      <c r="KZ33" s="132"/>
      <c r="LA33" s="132"/>
      <c r="LB33" s="132"/>
      <c r="LC33" s="132"/>
      <c r="LD33" s="132"/>
      <c r="LE33" s="132"/>
      <c r="LF33" s="132"/>
      <c r="LG33" s="132"/>
      <c r="LH33" s="132"/>
      <c r="LI33" s="133"/>
      <c r="LJ33" s="131">
        <f>データ!BQ7</f>
        <v>72.900000000000006</v>
      </c>
      <c r="LK33" s="132"/>
      <c r="LL33" s="132"/>
      <c r="LM33" s="132"/>
      <c r="LN33" s="132"/>
      <c r="LO33" s="132"/>
      <c r="LP33" s="132"/>
      <c r="LQ33" s="132"/>
      <c r="LR33" s="132"/>
      <c r="LS33" s="132"/>
      <c r="LT33" s="132"/>
      <c r="LU33" s="132"/>
      <c r="LV33" s="132"/>
      <c r="LW33" s="132"/>
      <c r="LX33" s="133"/>
      <c r="LY33" s="131">
        <f>データ!BR7</f>
        <v>73.8</v>
      </c>
      <c r="LZ33" s="132"/>
      <c r="MA33" s="132"/>
      <c r="MB33" s="132"/>
      <c r="MC33" s="132"/>
      <c r="MD33" s="132"/>
      <c r="ME33" s="132"/>
      <c r="MF33" s="132"/>
      <c r="MG33" s="132"/>
      <c r="MH33" s="132"/>
      <c r="MI33" s="132"/>
      <c r="MJ33" s="132"/>
      <c r="MK33" s="132"/>
      <c r="ML33" s="132"/>
      <c r="MM33" s="133"/>
      <c r="MN33" s="131">
        <f>データ!BS7</f>
        <v>66.5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181</v>
      </c>
      <c r="NK39" s="122"/>
      <c r="NL39" s="122"/>
      <c r="NM39" s="122"/>
      <c r="NN39" s="122"/>
      <c r="NO39" s="122"/>
      <c r="NP39" s="122"/>
      <c r="NQ39" s="122"/>
      <c r="NR39" s="122"/>
      <c r="NS39" s="122"/>
      <c r="NT39" s="122"/>
      <c r="NU39" s="122"/>
      <c r="NV39" s="122"/>
      <c r="NW39" s="122"/>
      <c r="NX39" s="123"/>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58.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0">
        <f>データ!BZ7</f>
        <v>36785</v>
      </c>
      <c r="Q55" s="141"/>
      <c r="R55" s="141"/>
      <c r="S55" s="141"/>
      <c r="T55" s="141"/>
      <c r="U55" s="141"/>
      <c r="V55" s="141"/>
      <c r="W55" s="141"/>
      <c r="X55" s="141"/>
      <c r="Y55" s="141"/>
      <c r="Z55" s="141"/>
      <c r="AA55" s="141"/>
      <c r="AB55" s="141"/>
      <c r="AC55" s="141"/>
      <c r="AD55" s="142"/>
      <c r="AE55" s="140">
        <f>データ!CA7</f>
        <v>38901</v>
      </c>
      <c r="AF55" s="141"/>
      <c r="AG55" s="141"/>
      <c r="AH55" s="141"/>
      <c r="AI55" s="141"/>
      <c r="AJ55" s="141"/>
      <c r="AK55" s="141"/>
      <c r="AL55" s="141"/>
      <c r="AM55" s="141"/>
      <c r="AN55" s="141"/>
      <c r="AO55" s="141"/>
      <c r="AP55" s="141"/>
      <c r="AQ55" s="141"/>
      <c r="AR55" s="141"/>
      <c r="AS55" s="142"/>
      <c r="AT55" s="140">
        <f>データ!CB7</f>
        <v>39145</v>
      </c>
      <c r="AU55" s="141"/>
      <c r="AV55" s="141"/>
      <c r="AW55" s="141"/>
      <c r="AX55" s="141"/>
      <c r="AY55" s="141"/>
      <c r="AZ55" s="141"/>
      <c r="BA55" s="141"/>
      <c r="BB55" s="141"/>
      <c r="BC55" s="141"/>
      <c r="BD55" s="141"/>
      <c r="BE55" s="141"/>
      <c r="BF55" s="141"/>
      <c r="BG55" s="141"/>
      <c r="BH55" s="142"/>
      <c r="BI55" s="140">
        <f>データ!CC7</f>
        <v>38782</v>
      </c>
      <c r="BJ55" s="141"/>
      <c r="BK55" s="141"/>
      <c r="BL55" s="141"/>
      <c r="BM55" s="141"/>
      <c r="BN55" s="141"/>
      <c r="BO55" s="141"/>
      <c r="BP55" s="141"/>
      <c r="BQ55" s="141"/>
      <c r="BR55" s="141"/>
      <c r="BS55" s="141"/>
      <c r="BT55" s="141"/>
      <c r="BU55" s="141"/>
      <c r="BV55" s="141"/>
      <c r="BW55" s="142"/>
      <c r="BX55" s="140">
        <f>データ!CD7</f>
        <v>39108</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9901</v>
      </c>
      <c r="DE55" s="141"/>
      <c r="DF55" s="141"/>
      <c r="DG55" s="141"/>
      <c r="DH55" s="141"/>
      <c r="DI55" s="141"/>
      <c r="DJ55" s="141"/>
      <c r="DK55" s="141"/>
      <c r="DL55" s="141"/>
      <c r="DM55" s="141"/>
      <c r="DN55" s="141"/>
      <c r="DO55" s="141"/>
      <c r="DP55" s="141"/>
      <c r="DQ55" s="141"/>
      <c r="DR55" s="142"/>
      <c r="DS55" s="140">
        <f>データ!CL7</f>
        <v>10576</v>
      </c>
      <c r="DT55" s="141"/>
      <c r="DU55" s="141"/>
      <c r="DV55" s="141"/>
      <c r="DW55" s="141"/>
      <c r="DX55" s="141"/>
      <c r="DY55" s="141"/>
      <c r="DZ55" s="141"/>
      <c r="EA55" s="141"/>
      <c r="EB55" s="141"/>
      <c r="EC55" s="141"/>
      <c r="ED55" s="141"/>
      <c r="EE55" s="141"/>
      <c r="EF55" s="141"/>
      <c r="EG55" s="142"/>
      <c r="EH55" s="140">
        <f>データ!CM7</f>
        <v>10541</v>
      </c>
      <c r="EI55" s="141"/>
      <c r="EJ55" s="141"/>
      <c r="EK55" s="141"/>
      <c r="EL55" s="141"/>
      <c r="EM55" s="141"/>
      <c r="EN55" s="141"/>
      <c r="EO55" s="141"/>
      <c r="EP55" s="141"/>
      <c r="EQ55" s="141"/>
      <c r="ER55" s="141"/>
      <c r="ES55" s="141"/>
      <c r="ET55" s="141"/>
      <c r="EU55" s="141"/>
      <c r="EV55" s="142"/>
      <c r="EW55" s="140">
        <f>データ!CN7</f>
        <v>10520</v>
      </c>
      <c r="EX55" s="141"/>
      <c r="EY55" s="141"/>
      <c r="EZ55" s="141"/>
      <c r="FA55" s="141"/>
      <c r="FB55" s="141"/>
      <c r="FC55" s="141"/>
      <c r="FD55" s="141"/>
      <c r="FE55" s="141"/>
      <c r="FF55" s="141"/>
      <c r="FG55" s="141"/>
      <c r="FH55" s="141"/>
      <c r="FI55" s="141"/>
      <c r="FJ55" s="141"/>
      <c r="FK55" s="142"/>
      <c r="FL55" s="140">
        <f>データ!CO7</f>
        <v>10828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75.900000000000006</v>
      </c>
      <c r="GS55" s="132"/>
      <c r="GT55" s="132"/>
      <c r="GU55" s="132"/>
      <c r="GV55" s="132"/>
      <c r="GW55" s="132"/>
      <c r="GX55" s="132"/>
      <c r="GY55" s="132"/>
      <c r="GZ55" s="132"/>
      <c r="HA55" s="132"/>
      <c r="HB55" s="132"/>
      <c r="HC55" s="132"/>
      <c r="HD55" s="132"/>
      <c r="HE55" s="132"/>
      <c r="HF55" s="133"/>
      <c r="HG55" s="131">
        <f>データ!CW7</f>
        <v>87</v>
      </c>
      <c r="HH55" s="132"/>
      <c r="HI55" s="132"/>
      <c r="HJ55" s="132"/>
      <c r="HK55" s="132"/>
      <c r="HL55" s="132"/>
      <c r="HM55" s="132"/>
      <c r="HN55" s="132"/>
      <c r="HO55" s="132"/>
      <c r="HP55" s="132"/>
      <c r="HQ55" s="132"/>
      <c r="HR55" s="132"/>
      <c r="HS55" s="132"/>
      <c r="HT55" s="132"/>
      <c r="HU55" s="133"/>
      <c r="HV55" s="131">
        <f>データ!CX7</f>
        <v>90.5</v>
      </c>
      <c r="HW55" s="132"/>
      <c r="HX55" s="132"/>
      <c r="HY55" s="132"/>
      <c r="HZ55" s="132"/>
      <c r="IA55" s="132"/>
      <c r="IB55" s="132"/>
      <c r="IC55" s="132"/>
      <c r="ID55" s="132"/>
      <c r="IE55" s="132"/>
      <c r="IF55" s="132"/>
      <c r="IG55" s="132"/>
      <c r="IH55" s="132"/>
      <c r="II55" s="132"/>
      <c r="IJ55" s="133"/>
      <c r="IK55" s="131">
        <f>データ!CY7</f>
        <v>82.1</v>
      </c>
      <c r="IL55" s="132"/>
      <c r="IM55" s="132"/>
      <c r="IN55" s="132"/>
      <c r="IO55" s="132"/>
      <c r="IP55" s="132"/>
      <c r="IQ55" s="132"/>
      <c r="IR55" s="132"/>
      <c r="IS55" s="132"/>
      <c r="IT55" s="132"/>
      <c r="IU55" s="132"/>
      <c r="IV55" s="132"/>
      <c r="IW55" s="132"/>
      <c r="IX55" s="132"/>
      <c r="IY55" s="133"/>
      <c r="IZ55" s="131">
        <f>データ!CZ7</f>
        <v>82.1</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17.399999999999999</v>
      </c>
      <c r="KG55" s="132"/>
      <c r="KH55" s="132"/>
      <c r="KI55" s="132"/>
      <c r="KJ55" s="132"/>
      <c r="KK55" s="132"/>
      <c r="KL55" s="132"/>
      <c r="KM55" s="132"/>
      <c r="KN55" s="132"/>
      <c r="KO55" s="132"/>
      <c r="KP55" s="132"/>
      <c r="KQ55" s="132"/>
      <c r="KR55" s="132"/>
      <c r="KS55" s="132"/>
      <c r="KT55" s="133"/>
      <c r="KU55" s="131">
        <f>データ!DH7</f>
        <v>17.399999999999999</v>
      </c>
      <c r="KV55" s="132"/>
      <c r="KW55" s="132"/>
      <c r="KX55" s="132"/>
      <c r="KY55" s="132"/>
      <c r="KZ55" s="132"/>
      <c r="LA55" s="132"/>
      <c r="LB55" s="132"/>
      <c r="LC55" s="132"/>
      <c r="LD55" s="132"/>
      <c r="LE55" s="132"/>
      <c r="LF55" s="132"/>
      <c r="LG55" s="132"/>
      <c r="LH55" s="132"/>
      <c r="LI55" s="133"/>
      <c r="LJ55" s="131">
        <f>データ!DI7</f>
        <v>16</v>
      </c>
      <c r="LK55" s="132"/>
      <c r="LL55" s="132"/>
      <c r="LM55" s="132"/>
      <c r="LN55" s="132"/>
      <c r="LO55" s="132"/>
      <c r="LP55" s="132"/>
      <c r="LQ55" s="132"/>
      <c r="LR55" s="132"/>
      <c r="LS55" s="132"/>
      <c r="LT55" s="132"/>
      <c r="LU55" s="132"/>
      <c r="LV55" s="132"/>
      <c r="LW55" s="132"/>
      <c r="LX55" s="133"/>
      <c r="LY55" s="131">
        <f>データ!DJ7</f>
        <v>15.9</v>
      </c>
      <c r="LZ55" s="132"/>
      <c r="MA55" s="132"/>
      <c r="MB55" s="132"/>
      <c r="MC55" s="132"/>
      <c r="MD55" s="132"/>
      <c r="ME55" s="132"/>
      <c r="MF55" s="132"/>
      <c r="MG55" s="132"/>
      <c r="MH55" s="132"/>
      <c r="MI55" s="132"/>
      <c r="MJ55" s="132"/>
      <c r="MK55" s="132"/>
      <c r="ML55" s="132"/>
      <c r="MM55" s="133"/>
      <c r="MN55" s="131">
        <f>データ!DK7</f>
        <v>15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56</v>
      </c>
      <c r="K79" s="151"/>
      <c r="L79" s="151"/>
      <c r="M79" s="151"/>
      <c r="N79" s="151"/>
      <c r="O79" s="151"/>
      <c r="P79" s="151"/>
      <c r="Q79" s="151"/>
      <c r="R79" s="151"/>
      <c r="S79" s="151"/>
      <c r="T79" s="152"/>
      <c r="U79" s="153">
        <f>データ!DR7</f>
        <v>65.400000000000006</v>
      </c>
      <c r="V79" s="153"/>
      <c r="W79" s="153"/>
      <c r="X79" s="153"/>
      <c r="Y79" s="153"/>
      <c r="Z79" s="153"/>
      <c r="AA79" s="153"/>
      <c r="AB79" s="153"/>
      <c r="AC79" s="153"/>
      <c r="AD79" s="153"/>
      <c r="AE79" s="153"/>
      <c r="AF79" s="153"/>
      <c r="AG79" s="153"/>
      <c r="AH79" s="153"/>
      <c r="AI79" s="153"/>
      <c r="AJ79" s="153"/>
      <c r="AK79" s="153"/>
      <c r="AL79" s="153"/>
      <c r="AM79" s="153"/>
      <c r="AN79" s="153">
        <f>データ!DS7</f>
        <v>69.2</v>
      </c>
      <c r="AO79" s="153"/>
      <c r="AP79" s="153"/>
      <c r="AQ79" s="153"/>
      <c r="AR79" s="153"/>
      <c r="AS79" s="153"/>
      <c r="AT79" s="153"/>
      <c r="AU79" s="153"/>
      <c r="AV79" s="153"/>
      <c r="AW79" s="153"/>
      <c r="AX79" s="153"/>
      <c r="AY79" s="153"/>
      <c r="AZ79" s="153"/>
      <c r="BA79" s="153"/>
      <c r="BB79" s="153"/>
      <c r="BC79" s="153"/>
      <c r="BD79" s="153"/>
      <c r="BE79" s="153"/>
      <c r="BF79" s="153"/>
      <c r="BG79" s="153">
        <f>データ!DT7</f>
        <v>71.5</v>
      </c>
      <c r="BH79" s="153"/>
      <c r="BI79" s="153"/>
      <c r="BJ79" s="153"/>
      <c r="BK79" s="153"/>
      <c r="BL79" s="153"/>
      <c r="BM79" s="153"/>
      <c r="BN79" s="153"/>
      <c r="BO79" s="153"/>
      <c r="BP79" s="153"/>
      <c r="BQ79" s="153"/>
      <c r="BR79" s="153"/>
      <c r="BS79" s="153"/>
      <c r="BT79" s="153"/>
      <c r="BU79" s="153"/>
      <c r="BV79" s="153"/>
      <c r="BW79" s="153"/>
      <c r="BX79" s="153"/>
      <c r="BY79" s="153"/>
      <c r="BZ79" s="153">
        <f>データ!DU7</f>
        <v>73.900000000000006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70.7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58.6</v>
      </c>
      <c r="EP79" s="153"/>
      <c r="EQ79" s="153"/>
      <c r="ER79" s="153"/>
      <c r="ES79" s="153"/>
      <c r="ET79" s="153"/>
      <c r="EU79" s="153"/>
      <c r="EV79" s="153"/>
      <c r="EW79" s="153"/>
      <c r="EX79" s="153"/>
      <c r="EY79" s="153"/>
      <c r="EZ79" s="153"/>
      <c r="FA79" s="153"/>
      <c r="FB79" s="153"/>
      <c r="FC79" s="153"/>
      <c r="FD79" s="153"/>
      <c r="FE79" s="153"/>
      <c r="FF79" s="153"/>
      <c r="FG79" s="153"/>
      <c r="FH79" s="153">
        <f>データ!ED7</f>
        <v>67.2</v>
      </c>
      <c r="FI79" s="153"/>
      <c r="FJ79" s="153"/>
      <c r="FK79" s="153"/>
      <c r="FL79" s="153"/>
      <c r="FM79" s="153"/>
      <c r="FN79" s="153"/>
      <c r="FO79" s="153"/>
      <c r="FP79" s="153"/>
      <c r="FQ79" s="153"/>
      <c r="FR79" s="153"/>
      <c r="FS79" s="153"/>
      <c r="FT79" s="153"/>
      <c r="FU79" s="153"/>
      <c r="FV79" s="153"/>
      <c r="FW79" s="153"/>
      <c r="FX79" s="153"/>
      <c r="FY79" s="153"/>
      <c r="FZ79" s="153"/>
      <c r="GA79" s="153">
        <f>データ!EE7</f>
        <v>69.400000000000006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72.7</v>
      </c>
      <c r="GU79" s="153"/>
      <c r="GV79" s="153"/>
      <c r="GW79" s="153"/>
      <c r="GX79" s="153"/>
      <c r="GY79" s="153"/>
      <c r="GZ79" s="153"/>
      <c r="HA79" s="153"/>
      <c r="HB79" s="153"/>
      <c r="HC79" s="153"/>
      <c r="HD79" s="153"/>
      <c r="HE79" s="153"/>
      <c r="HF79" s="153"/>
      <c r="HG79" s="153"/>
      <c r="HH79" s="153"/>
      <c r="HI79" s="153"/>
      <c r="HJ79" s="153"/>
      <c r="HK79" s="153"/>
      <c r="HL79" s="153"/>
      <c r="HM79" s="153">
        <f>データ!EG7</f>
        <v>54.8</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51775290</v>
      </c>
      <c r="JK79" s="154"/>
      <c r="JL79" s="154"/>
      <c r="JM79" s="154"/>
      <c r="JN79" s="154"/>
      <c r="JO79" s="154"/>
      <c r="JP79" s="154"/>
      <c r="JQ79" s="154"/>
      <c r="JR79" s="154"/>
      <c r="JS79" s="154"/>
      <c r="JT79" s="154"/>
      <c r="JU79" s="154"/>
      <c r="JV79" s="154"/>
      <c r="JW79" s="154"/>
      <c r="JX79" s="154"/>
      <c r="JY79" s="154"/>
      <c r="JZ79" s="154"/>
      <c r="KA79" s="154"/>
      <c r="KB79" s="154"/>
      <c r="KC79" s="154">
        <f>データ!EO7</f>
        <v>51956038</v>
      </c>
      <c r="KD79" s="154"/>
      <c r="KE79" s="154"/>
      <c r="KF79" s="154"/>
      <c r="KG79" s="154"/>
      <c r="KH79" s="154"/>
      <c r="KI79" s="154"/>
      <c r="KJ79" s="154"/>
      <c r="KK79" s="154"/>
      <c r="KL79" s="154"/>
      <c r="KM79" s="154"/>
      <c r="KN79" s="154"/>
      <c r="KO79" s="154"/>
      <c r="KP79" s="154"/>
      <c r="KQ79" s="154"/>
      <c r="KR79" s="154"/>
      <c r="KS79" s="154"/>
      <c r="KT79" s="154"/>
      <c r="KU79" s="154"/>
      <c r="KV79" s="154">
        <f>データ!EP7</f>
        <v>51773441</v>
      </c>
      <c r="KW79" s="154"/>
      <c r="KX79" s="154"/>
      <c r="KY79" s="154"/>
      <c r="KZ79" s="154"/>
      <c r="LA79" s="154"/>
      <c r="LB79" s="154"/>
      <c r="LC79" s="154"/>
      <c r="LD79" s="154"/>
      <c r="LE79" s="154"/>
      <c r="LF79" s="154"/>
      <c r="LG79" s="154"/>
      <c r="LH79" s="154"/>
      <c r="LI79" s="154"/>
      <c r="LJ79" s="154"/>
      <c r="LK79" s="154"/>
      <c r="LL79" s="154"/>
      <c r="LM79" s="154"/>
      <c r="LN79" s="154"/>
      <c r="LO79" s="154">
        <f>データ!EQ7</f>
        <v>52384731</v>
      </c>
      <c r="LP79" s="154"/>
      <c r="LQ79" s="154"/>
      <c r="LR79" s="154"/>
      <c r="LS79" s="154"/>
      <c r="LT79" s="154"/>
      <c r="LU79" s="154"/>
      <c r="LV79" s="154"/>
      <c r="LW79" s="154"/>
      <c r="LX79" s="154"/>
      <c r="LY79" s="154"/>
      <c r="LZ79" s="154"/>
      <c r="MA79" s="154"/>
      <c r="MB79" s="154"/>
      <c r="MC79" s="154"/>
      <c r="MD79" s="154"/>
      <c r="ME79" s="154"/>
      <c r="MF79" s="154"/>
      <c r="MG79" s="154"/>
      <c r="MH79" s="154">
        <f>データ!ER7</f>
        <v>54260108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eqmvTYG0B082iUPX5xaIeNtKiu9r2UtrSxpMo2dSldZhoGMH0LHCQRggM3Ymj7R0s8zDGi2O25UcTNgFhzAzg==" saltValue="OFvbmYuk2KNxzV2jX2xhi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106</v>
      </c>
      <c r="AI4" s="161"/>
      <c r="AJ4" s="161"/>
      <c r="AK4" s="161"/>
      <c r="AL4" s="161"/>
      <c r="AM4" s="161"/>
      <c r="AN4" s="161"/>
      <c r="AO4" s="161"/>
      <c r="AP4" s="161"/>
      <c r="AQ4" s="161"/>
      <c r="AR4" s="162"/>
      <c r="AS4" s="156" t="s">
        <v>107</v>
      </c>
      <c r="AT4" s="155"/>
      <c r="AU4" s="155"/>
      <c r="AV4" s="155"/>
      <c r="AW4" s="155"/>
      <c r="AX4" s="155"/>
      <c r="AY4" s="155"/>
      <c r="AZ4" s="155"/>
      <c r="BA4" s="155"/>
      <c r="BB4" s="155"/>
      <c r="BC4" s="155"/>
      <c r="BD4" s="156" t="s">
        <v>108</v>
      </c>
      <c r="BE4" s="155"/>
      <c r="BF4" s="155"/>
      <c r="BG4" s="155"/>
      <c r="BH4" s="155"/>
      <c r="BI4" s="155"/>
      <c r="BJ4" s="155"/>
      <c r="BK4" s="155"/>
      <c r="BL4" s="155"/>
      <c r="BM4" s="155"/>
      <c r="BN4" s="155"/>
      <c r="BO4" s="160" t="s">
        <v>109</v>
      </c>
      <c r="BP4" s="161"/>
      <c r="BQ4" s="161"/>
      <c r="BR4" s="161"/>
      <c r="BS4" s="161"/>
      <c r="BT4" s="161"/>
      <c r="BU4" s="161"/>
      <c r="BV4" s="161"/>
      <c r="BW4" s="161"/>
      <c r="BX4" s="161"/>
      <c r="BY4" s="162"/>
      <c r="BZ4" s="155" t="s">
        <v>110</v>
      </c>
      <c r="CA4" s="155"/>
      <c r="CB4" s="155"/>
      <c r="CC4" s="155"/>
      <c r="CD4" s="155"/>
      <c r="CE4" s="155"/>
      <c r="CF4" s="155"/>
      <c r="CG4" s="155"/>
      <c r="CH4" s="155"/>
      <c r="CI4" s="155"/>
      <c r="CJ4" s="155"/>
      <c r="CK4" s="156"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60" t="s">
        <v>114</v>
      </c>
      <c r="DS4" s="161"/>
      <c r="DT4" s="161"/>
      <c r="DU4" s="161"/>
      <c r="DV4" s="161"/>
      <c r="DW4" s="161"/>
      <c r="DX4" s="161"/>
      <c r="DY4" s="161"/>
      <c r="DZ4" s="161"/>
      <c r="EA4" s="161"/>
      <c r="EB4" s="162"/>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152</v>
      </c>
      <c r="BI5" s="64" t="s">
        <v>145</v>
      </c>
      <c r="BJ5" s="64" t="s">
        <v>146</v>
      </c>
      <c r="BK5" s="64" t="s">
        <v>147</v>
      </c>
      <c r="BL5" s="64" t="s">
        <v>148</v>
      </c>
      <c r="BM5" s="64" t="s">
        <v>149</v>
      </c>
      <c r="BN5" s="64" t="s">
        <v>150</v>
      </c>
      <c r="BO5" s="64" t="s">
        <v>153</v>
      </c>
      <c r="BP5" s="64" t="s">
        <v>154</v>
      </c>
      <c r="BQ5" s="64" t="s">
        <v>142</v>
      </c>
      <c r="BR5" s="64" t="s">
        <v>143</v>
      </c>
      <c r="BS5" s="64" t="s">
        <v>144</v>
      </c>
      <c r="BT5" s="64" t="s">
        <v>145</v>
      </c>
      <c r="BU5" s="64" t="s">
        <v>146</v>
      </c>
      <c r="BV5" s="64" t="s">
        <v>147</v>
      </c>
      <c r="BW5" s="64" t="s">
        <v>148</v>
      </c>
      <c r="BX5" s="64" t="s">
        <v>149</v>
      </c>
      <c r="BY5" s="64" t="s">
        <v>150</v>
      </c>
      <c r="BZ5" s="64" t="s">
        <v>140</v>
      </c>
      <c r="CA5" s="64" t="s">
        <v>141</v>
      </c>
      <c r="CB5" s="64" t="s">
        <v>155</v>
      </c>
      <c r="CC5" s="64" t="s">
        <v>143</v>
      </c>
      <c r="CD5" s="64" t="s">
        <v>144</v>
      </c>
      <c r="CE5" s="64" t="s">
        <v>145</v>
      </c>
      <c r="CF5" s="64" t="s">
        <v>146</v>
      </c>
      <c r="CG5" s="64" t="s">
        <v>147</v>
      </c>
      <c r="CH5" s="64" t="s">
        <v>148</v>
      </c>
      <c r="CI5" s="64" t="s">
        <v>149</v>
      </c>
      <c r="CJ5" s="64" t="s">
        <v>150</v>
      </c>
      <c r="CK5" s="64" t="s">
        <v>140</v>
      </c>
      <c r="CL5" s="64" t="s">
        <v>141</v>
      </c>
      <c r="CM5" s="64" t="s">
        <v>155</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156</v>
      </c>
      <c r="DK5" s="64" t="s">
        <v>144</v>
      </c>
      <c r="DL5" s="64" t="s">
        <v>145</v>
      </c>
      <c r="DM5" s="64" t="s">
        <v>146</v>
      </c>
      <c r="DN5" s="64" t="s">
        <v>147</v>
      </c>
      <c r="DO5" s="64" t="s">
        <v>148</v>
      </c>
      <c r="DP5" s="64" t="s">
        <v>149</v>
      </c>
      <c r="DQ5" s="64" t="s">
        <v>150</v>
      </c>
      <c r="DR5" s="64" t="s">
        <v>153</v>
      </c>
      <c r="DS5" s="64" t="s">
        <v>157</v>
      </c>
      <c r="DT5" s="64" t="s">
        <v>155</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158</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159</v>
      </c>
      <c r="B6" s="65">
        <f>B8</f>
        <v>2018</v>
      </c>
      <c r="C6" s="65">
        <f t="shared" ref="C6:M6" si="2">C8</f>
        <v>60003</v>
      </c>
      <c r="D6" s="65">
        <f t="shared" si="2"/>
        <v>46</v>
      </c>
      <c r="E6" s="65">
        <f t="shared" si="2"/>
        <v>6</v>
      </c>
      <c r="F6" s="65">
        <f t="shared" si="2"/>
        <v>0</v>
      </c>
      <c r="G6" s="65">
        <f t="shared" si="2"/>
        <v>3</v>
      </c>
      <c r="H6" s="157" t="str">
        <f>IF(H8&lt;&gt;I8,H8,"")&amp;IF(I8&lt;&gt;J8,I8,"")&amp;"　"&amp;J8</f>
        <v>山形県　河北病院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14</v>
      </c>
      <c r="R6" s="65" t="str">
        <f t="shared" si="3"/>
        <v>対象</v>
      </c>
      <c r="S6" s="65" t="str">
        <f t="shared" si="3"/>
        <v>透 訓</v>
      </c>
      <c r="T6" s="65" t="str">
        <f t="shared" si="3"/>
        <v>救 臨 感 輪</v>
      </c>
      <c r="U6" s="66">
        <f>U8</f>
        <v>1095383</v>
      </c>
      <c r="V6" s="66">
        <f>V8</f>
        <v>17981</v>
      </c>
      <c r="W6" s="65" t="str">
        <f>W8</f>
        <v>非該当</v>
      </c>
      <c r="X6" s="65" t="str">
        <f t="shared" si="3"/>
        <v>１０：１</v>
      </c>
      <c r="Y6" s="66">
        <f t="shared" si="3"/>
        <v>180</v>
      </c>
      <c r="Z6" s="66" t="str">
        <f t="shared" si="3"/>
        <v>-</v>
      </c>
      <c r="AA6" s="66" t="str">
        <f t="shared" si="3"/>
        <v>-</v>
      </c>
      <c r="AB6" s="66" t="str">
        <f t="shared" si="3"/>
        <v>-</v>
      </c>
      <c r="AC6" s="66">
        <f t="shared" si="3"/>
        <v>6</v>
      </c>
      <c r="AD6" s="66">
        <f t="shared" si="3"/>
        <v>186</v>
      </c>
      <c r="AE6" s="66">
        <f t="shared" si="3"/>
        <v>156</v>
      </c>
      <c r="AF6" s="66" t="str">
        <f t="shared" si="3"/>
        <v>-</v>
      </c>
      <c r="AG6" s="66">
        <f t="shared" si="3"/>
        <v>156</v>
      </c>
      <c r="AH6" s="67">
        <f>IF(AH8="-",NA(),AH8)</f>
        <v>87.4</v>
      </c>
      <c r="AI6" s="67">
        <f t="shared" ref="AI6:AQ6" si="4">IF(AI8="-",NA(),AI8)</f>
        <v>83.8</v>
      </c>
      <c r="AJ6" s="67">
        <f t="shared" si="4"/>
        <v>78.900000000000006</v>
      </c>
      <c r="AK6" s="67">
        <f t="shared" si="4"/>
        <v>84.5</v>
      </c>
      <c r="AL6" s="67">
        <f t="shared" si="4"/>
        <v>81.900000000000006</v>
      </c>
      <c r="AM6" s="67">
        <f t="shared" si="4"/>
        <v>96.9</v>
      </c>
      <c r="AN6" s="67">
        <f t="shared" si="4"/>
        <v>98.3</v>
      </c>
      <c r="AO6" s="67">
        <f t="shared" si="4"/>
        <v>96.7</v>
      </c>
      <c r="AP6" s="67">
        <f t="shared" si="4"/>
        <v>96.6</v>
      </c>
      <c r="AQ6" s="67">
        <f t="shared" si="4"/>
        <v>97.2</v>
      </c>
      <c r="AR6" s="67" t="str">
        <f>IF(AR8="-","【-】","【"&amp;SUBSTITUTE(TEXT(AR8,"#,##0.0"),"-","△")&amp;"】")</f>
        <v>【98.8】</v>
      </c>
      <c r="AS6" s="67">
        <f>IF(AS8="-",NA(),AS8)</f>
        <v>74.599999999999994</v>
      </c>
      <c r="AT6" s="67">
        <f t="shared" ref="AT6:BB6" si="5">IF(AT8="-",NA(),AT8)</f>
        <v>69.400000000000006</v>
      </c>
      <c r="AU6" s="67">
        <f t="shared" si="5"/>
        <v>67</v>
      </c>
      <c r="AV6" s="67">
        <f t="shared" si="5"/>
        <v>72.2</v>
      </c>
      <c r="AW6" s="67">
        <f t="shared" si="5"/>
        <v>70.099999999999994</v>
      </c>
      <c r="AX6" s="67">
        <f t="shared" si="5"/>
        <v>85.4</v>
      </c>
      <c r="AY6" s="67">
        <f t="shared" si="5"/>
        <v>85.3</v>
      </c>
      <c r="AZ6" s="67">
        <f t="shared" si="5"/>
        <v>84.2</v>
      </c>
      <c r="BA6" s="67">
        <f t="shared" si="5"/>
        <v>83.9</v>
      </c>
      <c r="BB6" s="67">
        <f t="shared" si="5"/>
        <v>84</v>
      </c>
      <c r="BC6" s="67" t="str">
        <f>IF(BC8="-","【-】","【"&amp;SUBSTITUTE(TEXT(BC8,"#,##0.0"),"-","△")&amp;"】")</f>
        <v>【89.7】</v>
      </c>
      <c r="BD6" s="67">
        <f>IF(BD8="-",NA(),BD8)</f>
        <v>291.89999999999998</v>
      </c>
      <c r="BE6" s="67">
        <f t="shared" ref="BE6:BM6" si="6">IF(BE8="-",NA(),BE8)</f>
        <v>303.10000000000002</v>
      </c>
      <c r="BF6" s="67">
        <f t="shared" si="6"/>
        <v>347.7</v>
      </c>
      <c r="BG6" s="67">
        <f t="shared" si="6"/>
        <v>361.1</v>
      </c>
      <c r="BH6" s="67">
        <f t="shared" si="6"/>
        <v>407.2</v>
      </c>
      <c r="BI6" s="67">
        <f t="shared" si="6"/>
        <v>112.9</v>
      </c>
      <c r="BJ6" s="67">
        <f t="shared" si="6"/>
        <v>118.9</v>
      </c>
      <c r="BK6" s="67">
        <f t="shared" si="6"/>
        <v>119.5</v>
      </c>
      <c r="BL6" s="67">
        <f t="shared" si="6"/>
        <v>116.9</v>
      </c>
      <c r="BM6" s="67">
        <f t="shared" si="6"/>
        <v>117.1</v>
      </c>
      <c r="BN6" s="67" t="str">
        <f>IF(BN8="-","【-】","【"&amp;SUBSTITUTE(TEXT(BN8,"#,##0.0"),"-","△")&amp;"】")</f>
        <v>【64.1】</v>
      </c>
      <c r="BO6" s="67">
        <f>IF(BO8="-",NA(),BO8)</f>
        <v>75.400000000000006</v>
      </c>
      <c r="BP6" s="67">
        <f t="shared" ref="BP6:BX6" si="7">IF(BP8="-",NA(),BP8)</f>
        <v>75</v>
      </c>
      <c r="BQ6" s="67">
        <f t="shared" si="7"/>
        <v>72.900000000000006</v>
      </c>
      <c r="BR6" s="67">
        <f t="shared" si="7"/>
        <v>73.8</v>
      </c>
      <c r="BS6" s="67">
        <f t="shared" si="7"/>
        <v>66.5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36785</v>
      </c>
      <c r="CA6" s="68">
        <f t="shared" ref="CA6:CI6" si="8">IF(CA8="-",NA(),CA8)</f>
        <v>38901</v>
      </c>
      <c r="CB6" s="68">
        <f t="shared" si="8"/>
        <v>39145</v>
      </c>
      <c r="CC6" s="68">
        <f t="shared" si="8"/>
        <v>38782</v>
      </c>
      <c r="CD6" s="68">
        <f t="shared" si="8"/>
        <v>39108</v>
      </c>
      <c r="CE6" s="68">
        <f t="shared" si="8"/>
        <v>32431</v>
      </c>
      <c r="CF6" s="68">
        <f t="shared" si="8"/>
        <v>32532</v>
      </c>
      <c r="CG6" s="68">
        <f t="shared" si="8"/>
        <v>33492</v>
      </c>
      <c r="CH6" s="68">
        <f t="shared" si="8"/>
        <v>34136</v>
      </c>
      <c r="CI6" s="68">
        <f t="shared" si="8"/>
        <v>34924</v>
      </c>
      <c r="CJ6" s="67" t="str">
        <f>IF(CJ8="-","【-】","【"&amp;SUBSTITUTE(TEXT(CJ8,"#,##0"),"-","△")&amp;"】")</f>
        <v>【52,412】</v>
      </c>
      <c r="CK6" s="68">
        <f>IF(CK8="-",NA(),CK8)</f>
        <v>9901</v>
      </c>
      <c r="CL6" s="68">
        <f t="shared" ref="CL6:CT6" si="9">IF(CL8="-",NA(),CL8)</f>
        <v>10576</v>
      </c>
      <c r="CM6" s="68">
        <f t="shared" si="9"/>
        <v>10541</v>
      </c>
      <c r="CN6" s="68">
        <f t="shared" si="9"/>
        <v>10520</v>
      </c>
      <c r="CO6" s="68">
        <f t="shared" si="9"/>
        <v>10828</v>
      </c>
      <c r="CP6" s="68">
        <f t="shared" si="9"/>
        <v>9726</v>
      </c>
      <c r="CQ6" s="68">
        <f t="shared" si="9"/>
        <v>10037</v>
      </c>
      <c r="CR6" s="68">
        <f t="shared" si="9"/>
        <v>9976</v>
      </c>
      <c r="CS6" s="68">
        <f t="shared" si="9"/>
        <v>10130</v>
      </c>
      <c r="CT6" s="68">
        <f t="shared" si="9"/>
        <v>10244</v>
      </c>
      <c r="CU6" s="67" t="str">
        <f>IF(CU8="-","【-】","【"&amp;SUBSTITUTE(TEXT(CU8,"#,##0"),"-","△")&amp;"】")</f>
        <v>【14,708】</v>
      </c>
      <c r="CV6" s="67">
        <f>IF(CV8="-",NA(),CV8)</f>
        <v>75.900000000000006</v>
      </c>
      <c r="CW6" s="67">
        <f t="shared" ref="CW6:DE6" si="10">IF(CW8="-",NA(),CW8)</f>
        <v>87</v>
      </c>
      <c r="CX6" s="67">
        <f t="shared" si="10"/>
        <v>90.5</v>
      </c>
      <c r="CY6" s="67">
        <f t="shared" si="10"/>
        <v>82.1</v>
      </c>
      <c r="CZ6" s="67">
        <f t="shared" si="10"/>
        <v>82.1</v>
      </c>
      <c r="DA6" s="67">
        <f t="shared" si="10"/>
        <v>62.1</v>
      </c>
      <c r="DB6" s="67">
        <f t="shared" si="10"/>
        <v>62.5</v>
      </c>
      <c r="DC6" s="67">
        <f t="shared" si="10"/>
        <v>63.4</v>
      </c>
      <c r="DD6" s="67">
        <f t="shared" si="10"/>
        <v>63.4</v>
      </c>
      <c r="DE6" s="67">
        <f t="shared" si="10"/>
        <v>63.7</v>
      </c>
      <c r="DF6" s="67" t="str">
        <f>IF(DF8="-","【-】","【"&amp;SUBSTITUTE(TEXT(DF8,"#,##0.0"),"-","△")&amp;"】")</f>
        <v>【54.8】</v>
      </c>
      <c r="DG6" s="67">
        <f>IF(DG8="-",NA(),DG8)</f>
        <v>17.399999999999999</v>
      </c>
      <c r="DH6" s="67">
        <f t="shared" ref="DH6:DP6" si="11">IF(DH8="-",NA(),DH8)</f>
        <v>17.399999999999999</v>
      </c>
      <c r="DI6" s="67">
        <f t="shared" si="11"/>
        <v>16</v>
      </c>
      <c r="DJ6" s="67">
        <f t="shared" si="11"/>
        <v>15.9</v>
      </c>
      <c r="DK6" s="67">
        <f t="shared" si="11"/>
        <v>15</v>
      </c>
      <c r="DL6" s="67">
        <f t="shared" si="11"/>
        <v>18.899999999999999</v>
      </c>
      <c r="DM6" s="67">
        <f t="shared" si="11"/>
        <v>19</v>
      </c>
      <c r="DN6" s="67">
        <f t="shared" si="11"/>
        <v>18.7</v>
      </c>
      <c r="DO6" s="67">
        <f t="shared" si="11"/>
        <v>18.3</v>
      </c>
      <c r="DP6" s="67">
        <f t="shared" si="11"/>
        <v>17.7</v>
      </c>
      <c r="DQ6" s="67" t="str">
        <f>IF(DQ8="-","【-】","【"&amp;SUBSTITUTE(TEXT(DQ8,"#,##0.0"),"-","△")&amp;"】")</f>
        <v>【24.3】</v>
      </c>
      <c r="DR6" s="67">
        <f>IF(DR8="-",NA(),DR8)</f>
        <v>65.400000000000006</v>
      </c>
      <c r="DS6" s="67">
        <f t="shared" ref="DS6:EA6" si="12">IF(DS8="-",NA(),DS8)</f>
        <v>69.2</v>
      </c>
      <c r="DT6" s="67">
        <f t="shared" si="12"/>
        <v>71.5</v>
      </c>
      <c r="DU6" s="67">
        <f t="shared" si="12"/>
        <v>73.900000000000006</v>
      </c>
      <c r="DV6" s="67">
        <f t="shared" si="12"/>
        <v>70.7</v>
      </c>
      <c r="DW6" s="67">
        <f t="shared" si="12"/>
        <v>52.2</v>
      </c>
      <c r="DX6" s="67">
        <f t="shared" si="12"/>
        <v>52.4</v>
      </c>
      <c r="DY6" s="67">
        <f t="shared" si="12"/>
        <v>52.5</v>
      </c>
      <c r="DZ6" s="67">
        <f t="shared" si="12"/>
        <v>53.5</v>
      </c>
      <c r="EA6" s="67">
        <f t="shared" si="12"/>
        <v>54.1</v>
      </c>
      <c r="EB6" s="67" t="str">
        <f>IF(EB8="-","【-】","【"&amp;SUBSTITUTE(TEXT(EB8,"#,##0.0"),"-","△")&amp;"】")</f>
        <v>【52.5】</v>
      </c>
      <c r="EC6" s="67">
        <f>IF(EC8="-",NA(),EC8)</f>
        <v>58.6</v>
      </c>
      <c r="ED6" s="67">
        <f t="shared" ref="ED6:EL6" si="13">IF(ED8="-",NA(),ED8)</f>
        <v>67.2</v>
      </c>
      <c r="EE6" s="67">
        <f t="shared" si="13"/>
        <v>69.400000000000006</v>
      </c>
      <c r="EF6" s="67">
        <f t="shared" si="13"/>
        <v>72.7</v>
      </c>
      <c r="EG6" s="67">
        <f t="shared" si="13"/>
        <v>54.8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51775290</v>
      </c>
      <c r="EO6" s="68">
        <f t="shared" ref="EO6:EW6" si="14">IF(EO8="-",NA(),EO8)</f>
        <v>51956038</v>
      </c>
      <c r="EP6" s="68">
        <f t="shared" si="14"/>
        <v>51773441</v>
      </c>
      <c r="EQ6" s="68">
        <f t="shared" si="14"/>
        <v>52384731</v>
      </c>
      <c r="ER6" s="68">
        <f t="shared" si="14"/>
        <v>54260108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160</v>
      </c>
      <c r="B7" s="65">
        <f t="shared" ref="B7:AG7" si="15">B8</f>
        <v>2018</v>
      </c>
      <c r="C7" s="65">
        <f t="shared" si="15"/>
        <v>60003</v>
      </c>
      <c r="D7" s="65">
        <f t="shared" si="15"/>
        <v>46</v>
      </c>
      <c r="E7" s="65">
        <f t="shared" si="15"/>
        <v>6</v>
      </c>
      <c r="F7" s="65">
        <f t="shared" si="15"/>
        <v>0</v>
      </c>
      <c r="G7" s="65">
        <f t="shared" si="15"/>
        <v>3</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14</v>
      </c>
      <c r="R7" s="65" t="str">
        <f t="shared" si="15"/>
        <v>対象</v>
      </c>
      <c r="S7" s="65" t="str">
        <f t="shared" si="15"/>
        <v>透 訓</v>
      </c>
      <c r="T7" s="65" t="str">
        <f t="shared" si="15"/>
        <v>救 臨 感 輪</v>
      </c>
      <c r="U7" s="66">
        <f>U8</f>
        <v>1095383</v>
      </c>
      <c r="V7" s="66">
        <f>V8</f>
        <v>17981</v>
      </c>
      <c r="W7" s="65" t="str">
        <f>W8</f>
        <v>非該当</v>
      </c>
      <c r="X7" s="65" t="str">
        <f t="shared" si="15"/>
        <v>１０：１</v>
      </c>
      <c r="Y7" s="66">
        <f t="shared" si="15"/>
        <v>180</v>
      </c>
      <c r="Z7" s="66" t="str">
        <f t="shared" si="15"/>
        <v>-</v>
      </c>
      <c r="AA7" s="66" t="str">
        <f t="shared" si="15"/>
        <v>-</v>
      </c>
      <c r="AB7" s="66" t="str">
        <f t="shared" si="15"/>
        <v>-</v>
      </c>
      <c r="AC7" s="66">
        <f t="shared" si="15"/>
        <v>6</v>
      </c>
      <c r="AD7" s="66">
        <f t="shared" si="15"/>
        <v>186</v>
      </c>
      <c r="AE7" s="66">
        <f t="shared" si="15"/>
        <v>156</v>
      </c>
      <c r="AF7" s="66" t="str">
        <f t="shared" si="15"/>
        <v>-</v>
      </c>
      <c r="AG7" s="66">
        <f t="shared" si="15"/>
        <v>156</v>
      </c>
      <c r="AH7" s="67">
        <f>AH8</f>
        <v>87.4</v>
      </c>
      <c r="AI7" s="67">
        <f t="shared" ref="AI7:AQ7" si="16">AI8</f>
        <v>83.8</v>
      </c>
      <c r="AJ7" s="67">
        <f t="shared" si="16"/>
        <v>78.900000000000006</v>
      </c>
      <c r="AK7" s="67">
        <f t="shared" si="16"/>
        <v>84.5</v>
      </c>
      <c r="AL7" s="67">
        <f t="shared" si="16"/>
        <v>81.900000000000006</v>
      </c>
      <c r="AM7" s="67">
        <f t="shared" si="16"/>
        <v>96.9</v>
      </c>
      <c r="AN7" s="67">
        <f t="shared" si="16"/>
        <v>98.3</v>
      </c>
      <c r="AO7" s="67">
        <f t="shared" si="16"/>
        <v>96.7</v>
      </c>
      <c r="AP7" s="67">
        <f t="shared" si="16"/>
        <v>96.6</v>
      </c>
      <c r="AQ7" s="67">
        <f t="shared" si="16"/>
        <v>97.2</v>
      </c>
      <c r="AR7" s="67"/>
      <c r="AS7" s="67">
        <f>AS8</f>
        <v>74.599999999999994</v>
      </c>
      <c r="AT7" s="67">
        <f t="shared" ref="AT7:BB7" si="17">AT8</f>
        <v>69.400000000000006</v>
      </c>
      <c r="AU7" s="67">
        <f t="shared" si="17"/>
        <v>67</v>
      </c>
      <c r="AV7" s="67">
        <f t="shared" si="17"/>
        <v>72.2</v>
      </c>
      <c r="AW7" s="67">
        <f t="shared" si="17"/>
        <v>70.099999999999994</v>
      </c>
      <c r="AX7" s="67">
        <f t="shared" si="17"/>
        <v>85.4</v>
      </c>
      <c r="AY7" s="67">
        <f t="shared" si="17"/>
        <v>85.3</v>
      </c>
      <c r="AZ7" s="67">
        <f t="shared" si="17"/>
        <v>84.2</v>
      </c>
      <c r="BA7" s="67">
        <f t="shared" si="17"/>
        <v>83.9</v>
      </c>
      <c r="BB7" s="67">
        <f t="shared" si="17"/>
        <v>84</v>
      </c>
      <c r="BC7" s="67"/>
      <c r="BD7" s="67">
        <f>BD8</f>
        <v>291.89999999999998</v>
      </c>
      <c r="BE7" s="67">
        <f t="shared" ref="BE7:BM7" si="18">BE8</f>
        <v>303.10000000000002</v>
      </c>
      <c r="BF7" s="67">
        <f t="shared" si="18"/>
        <v>347.7</v>
      </c>
      <c r="BG7" s="67">
        <f t="shared" si="18"/>
        <v>361.1</v>
      </c>
      <c r="BH7" s="67">
        <f t="shared" si="18"/>
        <v>407.2</v>
      </c>
      <c r="BI7" s="67">
        <f t="shared" si="18"/>
        <v>112.9</v>
      </c>
      <c r="BJ7" s="67">
        <f t="shared" si="18"/>
        <v>118.9</v>
      </c>
      <c r="BK7" s="67">
        <f t="shared" si="18"/>
        <v>119.5</v>
      </c>
      <c r="BL7" s="67">
        <f t="shared" si="18"/>
        <v>116.9</v>
      </c>
      <c r="BM7" s="67">
        <f t="shared" si="18"/>
        <v>117.1</v>
      </c>
      <c r="BN7" s="67"/>
      <c r="BO7" s="67">
        <f>BO8</f>
        <v>75.400000000000006</v>
      </c>
      <c r="BP7" s="67">
        <f t="shared" ref="BP7:BX7" si="19">BP8</f>
        <v>75</v>
      </c>
      <c r="BQ7" s="67">
        <f t="shared" si="19"/>
        <v>72.900000000000006</v>
      </c>
      <c r="BR7" s="67">
        <f t="shared" si="19"/>
        <v>73.8</v>
      </c>
      <c r="BS7" s="67">
        <f t="shared" si="19"/>
        <v>66.5</v>
      </c>
      <c r="BT7" s="67">
        <f t="shared" si="19"/>
        <v>68.3</v>
      </c>
      <c r="BU7" s="67">
        <f t="shared" si="19"/>
        <v>67.900000000000006</v>
      </c>
      <c r="BV7" s="67">
        <f t="shared" si="19"/>
        <v>69.8</v>
      </c>
      <c r="BW7" s="67">
        <f t="shared" si="19"/>
        <v>69.7</v>
      </c>
      <c r="BX7" s="67">
        <f t="shared" si="19"/>
        <v>70.099999999999994</v>
      </c>
      <c r="BY7" s="67"/>
      <c r="BZ7" s="68">
        <f>BZ8</f>
        <v>36785</v>
      </c>
      <c r="CA7" s="68">
        <f t="shared" ref="CA7:CI7" si="20">CA8</f>
        <v>38901</v>
      </c>
      <c r="CB7" s="68">
        <f t="shared" si="20"/>
        <v>39145</v>
      </c>
      <c r="CC7" s="68">
        <f t="shared" si="20"/>
        <v>38782</v>
      </c>
      <c r="CD7" s="68">
        <f t="shared" si="20"/>
        <v>39108</v>
      </c>
      <c r="CE7" s="68">
        <f t="shared" si="20"/>
        <v>32431</v>
      </c>
      <c r="CF7" s="68">
        <f t="shared" si="20"/>
        <v>32532</v>
      </c>
      <c r="CG7" s="68">
        <f t="shared" si="20"/>
        <v>33492</v>
      </c>
      <c r="CH7" s="68">
        <f t="shared" si="20"/>
        <v>34136</v>
      </c>
      <c r="CI7" s="68">
        <f t="shared" si="20"/>
        <v>34924</v>
      </c>
      <c r="CJ7" s="67"/>
      <c r="CK7" s="68">
        <f>CK8</f>
        <v>9901</v>
      </c>
      <c r="CL7" s="68">
        <f t="shared" ref="CL7:CT7" si="21">CL8</f>
        <v>10576</v>
      </c>
      <c r="CM7" s="68">
        <f t="shared" si="21"/>
        <v>10541</v>
      </c>
      <c r="CN7" s="68">
        <f t="shared" si="21"/>
        <v>10520</v>
      </c>
      <c r="CO7" s="68">
        <f t="shared" si="21"/>
        <v>10828</v>
      </c>
      <c r="CP7" s="68">
        <f t="shared" si="21"/>
        <v>9726</v>
      </c>
      <c r="CQ7" s="68">
        <f t="shared" si="21"/>
        <v>10037</v>
      </c>
      <c r="CR7" s="68">
        <f t="shared" si="21"/>
        <v>9976</v>
      </c>
      <c r="CS7" s="68">
        <f t="shared" si="21"/>
        <v>10130</v>
      </c>
      <c r="CT7" s="68">
        <f t="shared" si="21"/>
        <v>10244</v>
      </c>
      <c r="CU7" s="67"/>
      <c r="CV7" s="67">
        <f>CV8</f>
        <v>75.900000000000006</v>
      </c>
      <c r="CW7" s="67">
        <f t="shared" ref="CW7:DE7" si="22">CW8</f>
        <v>87</v>
      </c>
      <c r="CX7" s="67">
        <f t="shared" si="22"/>
        <v>90.5</v>
      </c>
      <c r="CY7" s="67">
        <f t="shared" si="22"/>
        <v>82.1</v>
      </c>
      <c r="CZ7" s="67">
        <f t="shared" si="22"/>
        <v>82.1</v>
      </c>
      <c r="DA7" s="67">
        <f t="shared" si="22"/>
        <v>62.1</v>
      </c>
      <c r="DB7" s="67">
        <f t="shared" si="22"/>
        <v>62.5</v>
      </c>
      <c r="DC7" s="67">
        <f t="shared" si="22"/>
        <v>63.4</v>
      </c>
      <c r="DD7" s="67">
        <f t="shared" si="22"/>
        <v>63.4</v>
      </c>
      <c r="DE7" s="67">
        <f t="shared" si="22"/>
        <v>63.7</v>
      </c>
      <c r="DF7" s="67"/>
      <c r="DG7" s="67">
        <f>DG8</f>
        <v>17.399999999999999</v>
      </c>
      <c r="DH7" s="67">
        <f t="shared" ref="DH7:DP7" si="23">DH8</f>
        <v>17.399999999999999</v>
      </c>
      <c r="DI7" s="67">
        <f t="shared" si="23"/>
        <v>16</v>
      </c>
      <c r="DJ7" s="67">
        <f t="shared" si="23"/>
        <v>15.9</v>
      </c>
      <c r="DK7" s="67">
        <f t="shared" si="23"/>
        <v>15</v>
      </c>
      <c r="DL7" s="67">
        <f t="shared" si="23"/>
        <v>18.899999999999999</v>
      </c>
      <c r="DM7" s="67">
        <f t="shared" si="23"/>
        <v>19</v>
      </c>
      <c r="DN7" s="67">
        <f t="shared" si="23"/>
        <v>18.7</v>
      </c>
      <c r="DO7" s="67">
        <f t="shared" si="23"/>
        <v>18.3</v>
      </c>
      <c r="DP7" s="67">
        <f t="shared" si="23"/>
        <v>17.7</v>
      </c>
      <c r="DQ7" s="67"/>
      <c r="DR7" s="67">
        <f>DR8</f>
        <v>65.400000000000006</v>
      </c>
      <c r="DS7" s="67">
        <f t="shared" ref="DS7:EA7" si="24">DS8</f>
        <v>69.2</v>
      </c>
      <c r="DT7" s="67">
        <f t="shared" si="24"/>
        <v>71.5</v>
      </c>
      <c r="DU7" s="67">
        <f t="shared" si="24"/>
        <v>73.900000000000006</v>
      </c>
      <c r="DV7" s="67">
        <f t="shared" si="24"/>
        <v>70.7</v>
      </c>
      <c r="DW7" s="67">
        <f t="shared" si="24"/>
        <v>52.2</v>
      </c>
      <c r="DX7" s="67">
        <f t="shared" si="24"/>
        <v>52.4</v>
      </c>
      <c r="DY7" s="67">
        <f t="shared" si="24"/>
        <v>52.5</v>
      </c>
      <c r="DZ7" s="67">
        <f t="shared" si="24"/>
        <v>53.5</v>
      </c>
      <c r="EA7" s="67">
        <f t="shared" si="24"/>
        <v>54.1</v>
      </c>
      <c r="EB7" s="67"/>
      <c r="EC7" s="67">
        <f>EC8</f>
        <v>58.6</v>
      </c>
      <c r="ED7" s="67">
        <f t="shared" ref="ED7:EL7" si="25">ED8</f>
        <v>67.2</v>
      </c>
      <c r="EE7" s="67">
        <f t="shared" si="25"/>
        <v>69.400000000000006</v>
      </c>
      <c r="EF7" s="67">
        <f t="shared" si="25"/>
        <v>72.7</v>
      </c>
      <c r="EG7" s="67">
        <f t="shared" si="25"/>
        <v>54.8</v>
      </c>
      <c r="EH7" s="67">
        <f t="shared" si="25"/>
        <v>69.599999999999994</v>
      </c>
      <c r="EI7" s="67">
        <f t="shared" si="25"/>
        <v>69.2</v>
      </c>
      <c r="EJ7" s="67">
        <f t="shared" si="25"/>
        <v>69.7</v>
      </c>
      <c r="EK7" s="67">
        <f t="shared" si="25"/>
        <v>71.3</v>
      </c>
      <c r="EL7" s="67">
        <f t="shared" si="25"/>
        <v>71.400000000000006</v>
      </c>
      <c r="EM7" s="67"/>
      <c r="EN7" s="68">
        <f>EN8</f>
        <v>51775290</v>
      </c>
      <c r="EO7" s="68">
        <f t="shared" ref="EO7:EW7" si="26">EO8</f>
        <v>51956038</v>
      </c>
      <c r="EP7" s="68">
        <f t="shared" si="26"/>
        <v>51773441</v>
      </c>
      <c r="EQ7" s="68">
        <f t="shared" si="26"/>
        <v>52384731</v>
      </c>
      <c r="ER7" s="68">
        <f t="shared" si="26"/>
        <v>54260108</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60003</v>
      </c>
      <c r="D8" s="70">
        <v>46</v>
      </c>
      <c r="E8" s="70">
        <v>6</v>
      </c>
      <c r="F8" s="70">
        <v>0</v>
      </c>
      <c r="G8" s="70">
        <v>3</v>
      </c>
      <c r="H8" s="70" t="s">
        <v>161</v>
      </c>
      <c r="I8" s="70" t="s">
        <v>161</v>
      </c>
      <c r="J8" s="70" t="s">
        <v>162</v>
      </c>
      <c r="K8" s="70" t="s">
        <v>163</v>
      </c>
      <c r="L8" s="70" t="s">
        <v>164</v>
      </c>
      <c r="M8" s="70" t="s">
        <v>165</v>
      </c>
      <c r="N8" s="70" t="s">
        <v>166</v>
      </c>
      <c r="O8" s="70" t="s">
        <v>167</v>
      </c>
      <c r="P8" s="70" t="s">
        <v>168</v>
      </c>
      <c r="Q8" s="71">
        <v>14</v>
      </c>
      <c r="R8" s="70" t="s">
        <v>169</v>
      </c>
      <c r="S8" s="70" t="s">
        <v>170</v>
      </c>
      <c r="T8" s="70" t="s">
        <v>171</v>
      </c>
      <c r="U8" s="71">
        <v>1095383</v>
      </c>
      <c r="V8" s="71">
        <v>17981</v>
      </c>
      <c r="W8" s="70" t="s">
        <v>172</v>
      </c>
      <c r="X8" s="72" t="s">
        <v>173</v>
      </c>
      <c r="Y8" s="71">
        <v>180</v>
      </c>
      <c r="Z8" s="71" t="s">
        <v>38</v>
      </c>
      <c r="AA8" s="71" t="s">
        <v>38</v>
      </c>
      <c r="AB8" s="71" t="s">
        <v>38</v>
      </c>
      <c r="AC8" s="71">
        <v>6</v>
      </c>
      <c r="AD8" s="71">
        <v>186</v>
      </c>
      <c r="AE8" s="71">
        <v>156</v>
      </c>
      <c r="AF8" s="71" t="s">
        <v>38</v>
      </c>
      <c r="AG8" s="71">
        <v>156</v>
      </c>
      <c r="AH8" s="73">
        <v>87.4</v>
      </c>
      <c r="AI8" s="73">
        <v>83.8</v>
      </c>
      <c r="AJ8" s="73">
        <v>78.900000000000006</v>
      </c>
      <c r="AK8" s="73">
        <v>84.5</v>
      </c>
      <c r="AL8" s="73">
        <v>81.900000000000006</v>
      </c>
      <c r="AM8" s="73">
        <v>96.9</v>
      </c>
      <c r="AN8" s="73">
        <v>98.3</v>
      </c>
      <c r="AO8" s="73">
        <v>96.7</v>
      </c>
      <c r="AP8" s="73">
        <v>96.6</v>
      </c>
      <c r="AQ8" s="73">
        <v>97.2</v>
      </c>
      <c r="AR8" s="73">
        <v>98.8</v>
      </c>
      <c r="AS8" s="73">
        <v>74.599999999999994</v>
      </c>
      <c r="AT8" s="73">
        <v>69.400000000000006</v>
      </c>
      <c r="AU8" s="73">
        <v>67</v>
      </c>
      <c r="AV8" s="73">
        <v>72.2</v>
      </c>
      <c r="AW8" s="73">
        <v>70.099999999999994</v>
      </c>
      <c r="AX8" s="73">
        <v>85.4</v>
      </c>
      <c r="AY8" s="73">
        <v>85.3</v>
      </c>
      <c r="AZ8" s="73">
        <v>84.2</v>
      </c>
      <c r="BA8" s="73">
        <v>83.9</v>
      </c>
      <c r="BB8" s="73">
        <v>84</v>
      </c>
      <c r="BC8" s="73">
        <v>89.7</v>
      </c>
      <c r="BD8" s="74">
        <v>291.89999999999998</v>
      </c>
      <c r="BE8" s="74">
        <v>303.10000000000002</v>
      </c>
      <c r="BF8" s="74">
        <v>347.7</v>
      </c>
      <c r="BG8" s="74">
        <v>361.1</v>
      </c>
      <c r="BH8" s="74">
        <v>407.2</v>
      </c>
      <c r="BI8" s="74">
        <v>112.9</v>
      </c>
      <c r="BJ8" s="74">
        <v>118.9</v>
      </c>
      <c r="BK8" s="74">
        <v>119.5</v>
      </c>
      <c r="BL8" s="74">
        <v>116.9</v>
      </c>
      <c r="BM8" s="74">
        <v>117.1</v>
      </c>
      <c r="BN8" s="74">
        <v>64.099999999999994</v>
      </c>
      <c r="BO8" s="73">
        <v>75.400000000000006</v>
      </c>
      <c r="BP8" s="73">
        <v>75</v>
      </c>
      <c r="BQ8" s="73">
        <v>72.900000000000006</v>
      </c>
      <c r="BR8" s="73">
        <v>73.8</v>
      </c>
      <c r="BS8" s="73">
        <v>66.5</v>
      </c>
      <c r="BT8" s="73">
        <v>68.3</v>
      </c>
      <c r="BU8" s="73">
        <v>67.900000000000006</v>
      </c>
      <c r="BV8" s="73">
        <v>69.8</v>
      </c>
      <c r="BW8" s="73">
        <v>69.7</v>
      </c>
      <c r="BX8" s="73">
        <v>70.099999999999994</v>
      </c>
      <c r="BY8" s="73">
        <v>74.900000000000006</v>
      </c>
      <c r="BZ8" s="74">
        <v>36785</v>
      </c>
      <c r="CA8" s="74">
        <v>38901</v>
      </c>
      <c r="CB8" s="74">
        <v>39145</v>
      </c>
      <c r="CC8" s="74">
        <v>38782</v>
      </c>
      <c r="CD8" s="74">
        <v>39108</v>
      </c>
      <c r="CE8" s="74">
        <v>32431</v>
      </c>
      <c r="CF8" s="74">
        <v>32532</v>
      </c>
      <c r="CG8" s="74">
        <v>33492</v>
      </c>
      <c r="CH8" s="74">
        <v>34136</v>
      </c>
      <c r="CI8" s="74">
        <v>34924</v>
      </c>
      <c r="CJ8" s="73">
        <v>52412</v>
      </c>
      <c r="CK8" s="74">
        <v>9901</v>
      </c>
      <c r="CL8" s="74">
        <v>10576</v>
      </c>
      <c r="CM8" s="74">
        <v>10541</v>
      </c>
      <c r="CN8" s="74">
        <v>10520</v>
      </c>
      <c r="CO8" s="74">
        <v>10828</v>
      </c>
      <c r="CP8" s="74">
        <v>9726</v>
      </c>
      <c r="CQ8" s="74">
        <v>10037</v>
      </c>
      <c r="CR8" s="74">
        <v>9976</v>
      </c>
      <c r="CS8" s="74">
        <v>10130</v>
      </c>
      <c r="CT8" s="74">
        <v>10244</v>
      </c>
      <c r="CU8" s="73">
        <v>14708</v>
      </c>
      <c r="CV8" s="74">
        <v>75.900000000000006</v>
      </c>
      <c r="CW8" s="74">
        <v>87</v>
      </c>
      <c r="CX8" s="74">
        <v>90.5</v>
      </c>
      <c r="CY8" s="74">
        <v>82.1</v>
      </c>
      <c r="CZ8" s="74">
        <v>82.1</v>
      </c>
      <c r="DA8" s="74">
        <v>62.1</v>
      </c>
      <c r="DB8" s="74">
        <v>62.5</v>
      </c>
      <c r="DC8" s="74">
        <v>63.4</v>
      </c>
      <c r="DD8" s="74">
        <v>63.4</v>
      </c>
      <c r="DE8" s="74">
        <v>63.7</v>
      </c>
      <c r="DF8" s="74">
        <v>54.8</v>
      </c>
      <c r="DG8" s="74">
        <v>17.399999999999999</v>
      </c>
      <c r="DH8" s="74">
        <v>17.399999999999999</v>
      </c>
      <c r="DI8" s="74">
        <v>16</v>
      </c>
      <c r="DJ8" s="74">
        <v>15.9</v>
      </c>
      <c r="DK8" s="74">
        <v>15</v>
      </c>
      <c r="DL8" s="74">
        <v>18.899999999999999</v>
      </c>
      <c r="DM8" s="74">
        <v>19</v>
      </c>
      <c r="DN8" s="74">
        <v>18.7</v>
      </c>
      <c r="DO8" s="74">
        <v>18.3</v>
      </c>
      <c r="DP8" s="74">
        <v>17.7</v>
      </c>
      <c r="DQ8" s="74">
        <v>24.3</v>
      </c>
      <c r="DR8" s="73">
        <v>65.400000000000006</v>
      </c>
      <c r="DS8" s="73">
        <v>69.2</v>
      </c>
      <c r="DT8" s="73">
        <v>71.5</v>
      </c>
      <c r="DU8" s="73">
        <v>73.900000000000006</v>
      </c>
      <c r="DV8" s="73">
        <v>70.7</v>
      </c>
      <c r="DW8" s="73">
        <v>52.2</v>
      </c>
      <c r="DX8" s="73">
        <v>52.4</v>
      </c>
      <c r="DY8" s="73">
        <v>52.5</v>
      </c>
      <c r="DZ8" s="73">
        <v>53.5</v>
      </c>
      <c r="EA8" s="73">
        <v>54.1</v>
      </c>
      <c r="EB8" s="73">
        <v>52.5</v>
      </c>
      <c r="EC8" s="73">
        <v>58.6</v>
      </c>
      <c r="ED8" s="73">
        <v>67.2</v>
      </c>
      <c r="EE8" s="73">
        <v>69.400000000000006</v>
      </c>
      <c r="EF8" s="73">
        <v>72.7</v>
      </c>
      <c r="EG8" s="73">
        <v>54.8</v>
      </c>
      <c r="EH8" s="73">
        <v>69.599999999999994</v>
      </c>
      <c r="EI8" s="73">
        <v>69.2</v>
      </c>
      <c r="EJ8" s="73">
        <v>69.7</v>
      </c>
      <c r="EK8" s="73">
        <v>71.3</v>
      </c>
      <c r="EL8" s="73">
        <v>71.400000000000006</v>
      </c>
      <c r="EM8" s="73">
        <v>68.8</v>
      </c>
      <c r="EN8" s="74">
        <v>51775290</v>
      </c>
      <c r="EO8" s="74">
        <v>51956038</v>
      </c>
      <c r="EP8" s="74">
        <v>51773441</v>
      </c>
      <c r="EQ8" s="74">
        <v>52384731</v>
      </c>
      <c r="ER8" s="74">
        <v>54260108</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2020-01-28T04:08:51Z</cp:lastPrinted>
  <dcterms:created xsi:type="dcterms:W3CDTF">2019-12-05T07:34:02Z</dcterms:created>
  <dcterms:modified xsi:type="dcterms:W3CDTF">2020-02-28T08:03:41Z</dcterms:modified>
  <cp:category/>
</cp:coreProperties>
</file>